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<sst xmlns="http://schemas.openxmlformats.org/spreadsheetml/2006/main" count="99" uniqueCount="55">
  <si>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Наименование показателя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</si>
  <si>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</si>
  <si>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</si>
  <si>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</si>
  <si>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</si>
  <si>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</si>
  <si>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</si>
  <si>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Образование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</si>
  <si>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</si>
  <si>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</si>
  <si>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</si>
  <si>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</si>
  <si>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</si>
  <si>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</si>
  <si>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</si>
  <si>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Благоустройство</t>
  </si>
  <si>
    <t>% исполнения</t>
  </si>
  <si>
    <t>Обеспечение пожарной безопасности</t>
  </si>
  <si>
    <t>Жилищно - коммунальное хозяйство</t>
  </si>
  <si>
    <t>Физическая культура и спорт</t>
  </si>
  <si>
    <t>Пенсионное обеспечение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</si>
  <si>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</si>
  <si>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</si>
  <si>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</si>
  <si>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</si>
  <si>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</si>
  <si>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Собственные средства (тыс. руб.)</t>
  </si>
  <si>
    <t>Платные услуги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</si>
  <si>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</si>
  <si>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</si>
  <si>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r>
      <rPr>
        <b/>
        <sz val="12"/>
        <rFont val="Times New Roman"/>
        <family val="1"/>
      </rPr>
      <t xml:space="preserve">Сумма  </t>
    </r>
    <r>
      <rPr>
        <b/>
        <sz val="10"/>
        <rFont val="Times New Roman"/>
        <family val="1"/>
      </rPr>
      <t xml:space="preserve">                                            (тысяч рублей)</t>
    </r>
  </si>
  <si>
    <t xml:space="preserve">                                    Распределение бюджетных ассигнований                                                  Новосветского сельского поселения  на 2018 год по разделам и подразделам классификации расходов бюджетов           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</si>
  <si>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</si>
  <si>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</si>
  <si>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</si>
  <si>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 xml:space="preserve">Молодежная политика </t>
  </si>
  <si>
    <t>Раздел</t>
  </si>
  <si>
    <t>Подраздел</t>
  </si>
  <si>
    <t>01</t>
  </si>
  <si>
    <t>04</t>
  </si>
  <si>
    <t>00</t>
  </si>
  <si>
    <t>03</t>
  </si>
  <si>
    <t>11</t>
  </si>
  <si>
    <t>13</t>
  </si>
  <si>
    <t>02</t>
  </si>
  <si>
    <t>09</t>
  </si>
  <si>
    <t>10</t>
  </si>
  <si>
    <t>12</t>
  </si>
  <si>
    <t>05</t>
  </si>
  <si>
    <t>07</t>
  </si>
  <si>
    <t>08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</si>
  <si>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</si>
  <si>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</si>
  <si>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</si>
  <si>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Приложение 5                                                                   к решению Совета депутатов                                 Новосветского сельского поселения                                 от 20.07.2018 № 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</si>
</sst>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distributed" wrapText="1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7" fontId="4" fillId="0" borderId="10" xfId="60" applyNumberFormat="1" applyFont="1" applyBorder="1" applyAlignment="1">
      <alignment horizontal="right"/>
    </xf>
    <xf numFmtId="167" fontId="9" fillId="0" borderId="10" xfId="60" applyNumberFormat="1" applyFont="1" applyBorder="1" applyAlignment="1">
      <alignment horizontal="right"/>
    </xf>
    <xf numFmtId="167" fontId="9" fillId="33" borderId="10" xfId="6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22">
      <selection activeCell="F45" sqref="F45"/>
    </sheetView>
  </sheetViews>
  <sheetFormatPr defaultColWidth="9.125" defaultRowHeight="12.75"/>
  <cols>
    <col min="1" max="1" width="54.375" style="1" customWidth="1"/>
    <col min="2" max="2" width="7.125" style="1" customWidth="1"/>
    <col min="3" max="3" width="10.50390625" style="1" customWidth="1"/>
    <col min="4" max="4" width="12.50390625" style="1" hidden="1" customWidth="1"/>
    <col min="5" max="5" width="12.875" style="1" hidden="1" customWidth="1"/>
    <col min="6" max="6" width="15.50390625" style="2" customWidth="1"/>
    <col min="7" max="7" width="12.50390625" style="2" hidden="1" customWidth="1"/>
    <col min="8" max="8" width="12.00390625" style="2" hidden="1" customWidth="1"/>
    <col min="9" max="9" width="10.50390625" style="1" hidden="1" customWidth="1"/>
    <col min="10" max="16384" width="9.125" style="1" customWidth="1"/>
  </cols>
  <sheetData>
    <row r="1" spans="1:11" ht="15.75" customHeight="1">
      <c r="A1" s="27"/>
      <c r="B1" s="40" t="s">
        <v>54</v>
      </c>
      <c r="C1" s="41"/>
      <c r="D1" s="41"/>
      <c r="E1" s="41"/>
      <c r="F1" s="41"/>
      <c r="G1" s="41"/>
      <c r="H1" s="41"/>
      <c r="I1" s="41"/>
      <c r="J1" s="41"/>
      <c r="K1" s="27"/>
    </row>
    <row r="2" spans="1:11" ht="0" customHeight="1" hidden="1">
      <c r="A2" s="27"/>
      <c r="B2" s="41"/>
      <c r="C2" s="41"/>
      <c r="D2" s="41"/>
      <c r="E2" s="41"/>
      <c r="F2" s="41"/>
      <c r="G2" s="41"/>
      <c r="H2" s="41"/>
      <c r="I2" s="41"/>
      <c r="J2" s="41"/>
      <c r="K2" s="27"/>
    </row>
    <row r="3" spans="1:11" ht="9.75" customHeight="1">
      <c r="A3" s="29"/>
      <c r="B3" s="41"/>
      <c r="C3" s="41"/>
      <c r="D3" s="41"/>
      <c r="E3" s="41"/>
      <c r="F3" s="41"/>
      <c r="G3" s="41"/>
      <c r="H3" s="41"/>
      <c r="I3" s="41"/>
      <c r="J3" s="41"/>
      <c r="K3" s="27"/>
    </row>
    <row r="4" spans="1:11" ht="28.5" customHeight="1">
      <c r="A4" s="29"/>
      <c r="B4" s="41"/>
      <c r="C4" s="41"/>
      <c r="D4" s="41"/>
      <c r="E4" s="41"/>
      <c r="F4" s="41"/>
      <c r="G4" s="41"/>
      <c r="H4" s="41"/>
      <c r="I4" s="41"/>
      <c r="J4" s="41"/>
      <c r="K4" s="27"/>
    </row>
    <row r="5" spans="1:11" ht="25.5" customHeight="1">
      <c r="A5" s="29"/>
      <c r="B5" s="28"/>
      <c r="C5" s="28"/>
      <c r="D5" s="28"/>
      <c r="E5" s="28"/>
      <c r="F5" s="28"/>
      <c r="G5" s="28"/>
      <c r="H5" s="28"/>
      <c r="I5" s="28"/>
      <c r="J5" s="28"/>
      <c r="K5" s="27"/>
    </row>
    <row r="6" spans="1:8" ht="69" customHeight="1">
      <c r="A6" s="49" t="s">
        <v>31</v>
      </c>
      <c r="B6" s="49"/>
      <c r="C6" s="49"/>
      <c r="D6" s="49"/>
      <c r="E6" s="49"/>
      <c r="F6" s="49"/>
      <c r="G6" s="15"/>
      <c r="H6" s="14"/>
    </row>
    <row r="7" spans="1:8" ht="33.75" customHeight="1">
      <c r="A7" s="50"/>
      <c r="B7" s="50"/>
      <c r="C7" s="50"/>
      <c r="D7" s="50"/>
      <c r="E7" s="50"/>
      <c r="F7" s="50"/>
      <c r="G7" s="50"/>
      <c r="H7" s="6"/>
    </row>
    <row r="8" spans="1:5" ht="5.25" customHeight="1" hidden="1">
      <c r="A8" s="3"/>
      <c r="B8" s="3"/>
      <c r="C8" s="3"/>
      <c r="D8" s="3"/>
      <c r="E8" s="3"/>
    </row>
    <row r="9" spans="1:9" ht="21" customHeight="1">
      <c r="A9" s="43" t="s">
        <v>0</v>
      </c>
      <c r="B9" s="43" t="s">
        <v>36</v>
      </c>
      <c r="C9" s="43" t="s">
        <v>37</v>
      </c>
      <c r="D9" s="43" t="s">
        <v>26</v>
      </c>
      <c r="E9" s="43" t="s">
        <v>27</v>
      </c>
      <c r="F9" s="43" t="s">
        <v>30</v>
      </c>
      <c r="G9" s="43" t="s">
        <v>21</v>
      </c>
      <c r="H9" s="46" t="s">
        <v>16</v>
      </c>
      <c r="I9" s="42" t="s">
        <v>23</v>
      </c>
    </row>
    <row r="10" spans="1:9" ht="16.5" customHeight="1">
      <c r="A10" s="44"/>
      <c r="B10" s="47"/>
      <c r="C10" s="44"/>
      <c r="D10" s="44"/>
      <c r="E10" s="44"/>
      <c r="F10" s="44"/>
      <c r="G10" s="44"/>
      <c r="H10" s="44"/>
      <c r="I10" s="42"/>
    </row>
    <row r="11" spans="1:9" ht="15" customHeight="1">
      <c r="A11" s="45"/>
      <c r="B11" s="48"/>
      <c r="C11" s="45"/>
      <c r="D11" s="45"/>
      <c r="E11" s="45"/>
      <c r="F11" s="45"/>
      <c r="G11" s="45"/>
      <c r="H11" s="45"/>
      <c r="I11" s="42"/>
    </row>
    <row r="12" spans="1:9" ht="15" customHeight="1">
      <c r="A12" s="26">
        <v>1</v>
      </c>
      <c r="B12" s="26">
        <v>2</v>
      </c>
      <c r="C12" s="26">
        <v>3</v>
      </c>
      <c r="D12" s="26"/>
      <c r="E12" s="26"/>
      <c r="F12" s="26">
        <v>4</v>
      </c>
      <c r="G12" s="26"/>
      <c r="H12" s="26"/>
      <c r="I12" s="13"/>
    </row>
    <row r="13" spans="1:9" s="4" customFormat="1" ht="15" customHeight="1">
      <c r="A13" s="13" t="s">
        <v>1</v>
      </c>
      <c r="B13" s="30" t="s">
        <v>38</v>
      </c>
      <c r="C13" s="31" t="s">
        <v>40</v>
      </c>
      <c r="D13" s="25">
        <f>SUM(D14:D18)</f>
        <v>10459.9</v>
      </c>
      <c r="E13" s="7">
        <f>SUM(E14:E18)</f>
        <v>0</v>
      </c>
      <c r="F13" s="37">
        <f>SUM(F14:F18)</f>
        <v>14795.999999999998</v>
      </c>
      <c r="G13" s="7">
        <f>G14+G15+G17+G19</f>
        <v>6166.9000000000015</v>
      </c>
      <c r="H13" s="8">
        <f>G13/F13*100</f>
        <v>41.67950797512843</v>
      </c>
      <c r="I13" s="21">
        <f>F13/F42*100</f>
        <v>16.968201251399105</v>
      </c>
    </row>
    <row r="14" spans="1:9" s="4" customFormat="1" ht="39" customHeight="1">
      <c r="A14" s="16" t="s">
        <v>24</v>
      </c>
      <c r="B14" s="32" t="s">
        <v>38</v>
      </c>
      <c r="C14" s="33" t="s">
        <v>41</v>
      </c>
      <c r="D14" s="23">
        <v>318.4</v>
      </c>
      <c r="E14" s="23"/>
      <c r="F14" s="38">
        <v>105</v>
      </c>
      <c r="G14" s="9">
        <v>204.6</v>
      </c>
      <c r="H14" s="10">
        <f>G14/F14*100</f>
        <v>194.85714285714286</v>
      </c>
      <c r="I14" s="22">
        <f>F14/F42*100</f>
        <v>0.12041505348721994</v>
      </c>
    </row>
    <row r="15" spans="1:9" ht="39" customHeight="1">
      <c r="A15" s="17" t="s">
        <v>33</v>
      </c>
      <c r="B15" s="32" t="s">
        <v>38</v>
      </c>
      <c r="C15" s="33" t="s">
        <v>39</v>
      </c>
      <c r="D15" s="23">
        <v>9592</v>
      </c>
      <c r="E15" s="23"/>
      <c r="F15" s="38">
        <v>12436.3</v>
      </c>
      <c r="G15" s="9">
        <v>5840.1</v>
      </c>
      <c r="H15" s="10">
        <f>G15/F15*100</f>
        <v>46.96010871400658</v>
      </c>
      <c r="I15" s="22">
        <f>F15/F42*100</f>
        <v>14.26207361602965</v>
      </c>
    </row>
    <row r="16" spans="1:9" ht="29.25" customHeight="1">
      <c r="A16" s="18" t="s">
        <v>51</v>
      </c>
      <c r="B16" s="34" t="s">
        <v>38</v>
      </c>
      <c r="C16" s="35" t="s">
        <v>52</v>
      </c>
      <c r="D16" s="24"/>
      <c r="E16" s="24"/>
      <c r="F16" s="38">
        <v>211.4</v>
      </c>
      <c r="G16" s="9"/>
      <c r="H16" s="10"/>
      <c r="I16" s="22"/>
    </row>
    <row r="17" spans="1:9" ht="15" customHeight="1">
      <c r="A17" s="18" t="s">
        <v>2</v>
      </c>
      <c r="B17" s="34" t="s">
        <v>38</v>
      </c>
      <c r="C17" s="35" t="s">
        <v>42</v>
      </c>
      <c r="D17" s="24">
        <v>200</v>
      </c>
      <c r="E17" s="24"/>
      <c r="F17" s="38">
        <v>100</v>
      </c>
      <c r="G17" s="9">
        <v>30.6</v>
      </c>
      <c r="H17" s="10">
        <f>G17/F17*100</f>
        <v>30.599999999999998</v>
      </c>
      <c r="I17" s="22">
        <f>F17/F42*100</f>
        <v>0.11468100332116184</v>
      </c>
    </row>
    <row r="18" spans="1:9" ht="15" customHeight="1">
      <c r="A18" s="17" t="s">
        <v>3</v>
      </c>
      <c r="B18" s="32" t="s">
        <v>38</v>
      </c>
      <c r="C18" s="33" t="s">
        <v>43</v>
      </c>
      <c r="D18" s="23">
        <v>349.5</v>
      </c>
      <c r="E18" s="23"/>
      <c r="F18" s="38">
        <v>1943.3</v>
      </c>
      <c r="G18" s="9"/>
      <c r="H18" s="10"/>
      <c r="I18" s="22"/>
    </row>
    <row r="19" spans="1:9" ht="15" customHeight="1">
      <c r="A19" s="19" t="s">
        <v>11</v>
      </c>
      <c r="B19" s="30" t="s">
        <v>44</v>
      </c>
      <c r="C19" s="31" t="s">
        <v>40</v>
      </c>
      <c r="D19" s="7">
        <v>0</v>
      </c>
      <c r="E19" s="7">
        <v>0</v>
      </c>
      <c r="F19" s="37">
        <f>F20</f>
        <v>254.4</v>
      </c>
      <c r="G19" s="11">
        <v>91.6</v>
      </c>
      <c r="H19" s="10">
        <f>G19/F18*100</f>
        <v>4.713631451654402</v>
      </c>
      <c r="I19" s="22">
        <f>F18/F42*100</f>
        <v>2.2285959375401383</v>
      </c>
    </row>
    <row r="20" spans="1:9" ht="15" customHeight="1">
      <c r="A20" s="17" t="s">
        <v>12</v>
      </c>
      <c r="B20" s="32" t="s">
        <v>44</v>
      </c>
      <c r="C20" s="33" t="s">
        <v>41</v>
      </c>
      <c r="D20" s="23"/>
      <c r="E20" s="23"/>
      <c r="F20" s="38">
        <v>254.4</v>
      </c>
      <c r="G20" s="7">
        <f>G21</f>
        <v>112.6</v>
      </c>
      <c r="H20" s="8">
        <f>G20/F19*100</f>
        <v>44.26100628930818</v>
      </c>
      <c r="I20" s="21">
        <f>F19/F42*100</f>
        <v>0.29174847244903573</v>
      </c>
    </row>
    <row r="21" spans="1:9" ht="26.25" customHeight="1">
      <c r="A21" s="13" t="s">
        <v>4</v>
      </c>
      <c r="B21" s="30" t="s">
        <v>41</v>
      </c>
      <c r="C21" s="31" t="s">
        <v>40</v>
      </c>
      <c r="D21" s="7">
        <f>SUM(D22:D23)</f>
        <v>650</v>
      </c>
      <c r="E21" s="7">
        <f>SUM(E22:E23)</f>
        <v>0</v>
      </c>
      <c r="F21" s="37">
        <f>SUM(F22:F23)</f>
        <v>1430</v>
      </c>
      <c r="G21" s="9">
        <v>112.6</v>
      </c>
      <c r="H21" s="10">
        <f>G21/F20*100</f>
        <v>44.26100628930818</v>
      </c>
      <c r="I21" s="22">
        <f>F20/F42*100</f>
        <v>0.29174847244903573</v>
      </c>
    </row>
    <row r="22" spans="1:9" s="4" customFormat="1" ht="27" customHeight="1">
      <c r="A22" s="17" t="s">
        <v>28</v>
      </c>
      <c r="B22" s="32" t="s">
        <v>41</v>
      </c>
      <c r="C22" s="33" t="s">
        <v>45</v>
      </c>
      <c r="D22" s="23">
        <v>73</v>
      </c>
      <c r="E22" s="23"/>
      <c r="F22" s="38">
        <v>470</v>
      </c>
      <c r="G22" s="12" t="e">
        <f>G23+#REF!</f>
        <v>#REF!</v>
      </c>
      <c r="H22" s="8" t="e">
        <f>G22/F21*100</f>
        <v>#REF!</v>
      </c>
      <c r="I22" s="21">
        <f>F21/F42*100</f>
        <v>1.6399383474926144</v>
      </c>
    </row>
    <row r="23" spans="1:9" ht="13.5" customHeight="1">
      <c r="A23" s="17" t="s">
        <v>17</v>
      </c>
      <c r="B23" s="32" t="s">
        <v>41</v>
      </c>
      <c r="C23" s="33" t="s">
        <v>46</v>
      </c>
      <c r="D23" s="23">
        <v>577</v>
      </c>
      <c r="E23" s="23"/>
      <c r="F23" s="38">
        <v>960</v>
      </c>
      <c r="G23" s="11">
        <v>38.8</v>
      </c>
      <c r="H23" s="10">
        <f>G23/F22*100</f>
        <v>8.25531914893617</v>
      </c>
      <c r="I23" s="22">
        <f>F22/F42*100</f>
        <v>0.5390007156094606</v>
      </c>
    </row>
    <row r="24" spans="1:9" ht="15" customHeight="1">
      <c r="A24" s="19" t="s">
        <v>5</v>
      </c>
      <c r="B24" s="30" t="s">
        <v>39</v>
      </c>
      <c r="C24" s="31" t="s">
        <v>40</v>
      </c>
      <c r="D24" s="7">
        <f>SUM(D25:D27)</f>
        <v>1873</v>
      </c>
      <c r="E24" s="7">
        <f>SUM(E25:E27)</f>
        <v>0</v>
      </c>
      <c r="F24" s="37">
        <f>SUM(F25:F27)</f>
        <v>22226.7</v>
      </c>
      <c r="G24" s="9"/>
      <c r="H24" s="10"/>
      <c r="I24" s="22"/>
    </row>
    <row r="25" spans="1:9" s="4" customFormat="1" ht="15" customHeight="1">
      <c r="A25" s="17" t="s">
        <v>29</v>
      </c>
      <c r="B25" s="32" t="s">
        <v>39</v>
      </c>
      <c r="C25" s="33" t="s">
        <v>45</v>
      </c>
      <c r="D25" s="23"/>
      <c r="E25" s="23"/>
      <c r="F25" s="39">
        <v>21051.7</v>
      </c>
      <c r="G25" s="11">
        <v>207.9</v>
      </c>
      <c r="H25" s="10" t="e">
        <f>G25/#REF!*100</f>
        <v>#REF!</v>
      </c>
      <c r="I25" s="22" t="e">
        <f>#REF!/F42*100</f>
        <v>#REF!</v>
      </c>
    </row>
    <row r="26" spans="1:9" s="4" customFormat="1" ht="15" customHeight="1">
      <c r="A26" s="17" t="s">
        <v>22</v>
      </c>
      <c r="B26" s="32" t="s">
        <v>39</v>
      </c>
      <c r="C26" s="33" t="s">
        <v>46</v>
      </c>
      <c r="D26" s="23">
        <v>433</v>
      </c>
      <c r="E26" s="23"/>
      <c r="F26" s="39">
        <v>675</v>
      </c>
      <c r="G26" s="11"/>
      <c r="H26" s="10"/>
      <c r="I26" s="22"/>
    </row>
    <row r="27" spans="1:9" ht="15" customHeight="1">
      <c r="A27" s="17" t="s">
        <v>14</v>
      </c>
      <c r="B27" s="32" t="s">
        <v>39</v>
      </c>
      <c r="C27" s="33" t="s">
        <v>47</v>
      </c>
      <c r="D27" s="23">
        <v>1440</v>
      </c>
      <c r="E27" s="23"/>
      <c r="F27" s="39">
        <v>500</v>
      </c>
      <c r="G27" s="11">
        <v>0</v>
      </c>
      <c r="H27" s="10">
        <f aca="true" t="shared" si="0" ref="H27:H32">G27/F26*100</f>
        <v>0</v>
      </c>
      <c r="I27" s="22">
        <f>F26/F42*100</f>
        <v>0.7740967724178425</v>
      </c>
    </row>
    <row r="28" spans="1:9" ht="15" customHeight="1">
      <c r="A28" s="19" t="s">
        <v>18</v>
      </c>
      <c r="B28" s="30" t="s">
        <v>48</v>
      </c>
      <c r="C28" s="31" t="s">
        <v>40</v>
      </c>
      <c r="D28" s="7">
        <f>SUM(D29:D31)</f>
        <v>10059.7</v>
      </c>
      <c r="E28" s="7">
        <f>SUM(E29:E31)</f>
        <v>140</v>
      </c>
      <c r="F28" s="37">
        <f>SUM(F29:F32)</f>
        <v>27724</v>
      </c>
      <c r="G28" s="11">
        <v>83.2</v>
      </c>
      <c r="H28" s="10">
        <f t="shared" si="0"/>
        <v>16.64</v>
      </c>
      <c r="I28" s="22">
        <f>F27/F42*100</f>
        <v>0.5734050166058092</v>
      </c>
    </row>
    <row r="29" spans="1:9" s="4" customFormat="1" ht="15" customHeight="1">
      <c r="A29" s="17" t="s">
        <v>9</v>
      </c>
      <c r="B29" s="32" t="s">
        <v>48</v>
      </c>
      <c r="C29" s="33" t="s">
        <v>38</v>
      </c>
      <c r="D29" s="23">
        <v>2465.5</v>
      </c>
      <c r="E29" s="23"/>
      <c r="F29" s="39">
        <v>1290.9</v>
      </c>
      <c r="G29" s="7">
        <f>G31+G32+G30</f>
        <v>5422.3</v>
      </c>
      <c r="H29" s="8">
        <f t="shared" si="0"/>
        <v>19.558144567883424</v>
      </c>
      <c r="I29" s="21">
        <f>F28/F42*100</f>
        <v>31.79416136075891</v>
      </c>
    </row>
    <row r="30" spans="1:9" s="5" customFormat="1" ht="15" customHeight="1">
      <c r="A30" s="17" t="s">
        <v>6</v>
      </c>
      <c r="B30" s="32" t="s">
        <v>48</v>
      </c>
      <c r="C30" s="33" t="s">
        <v>44</v>
      </c>
      <c r="D30" s="23">
        <v>980.9</v>
      </c>
      <c r="E30" s="23"/>
      <c r="F30" s="38">
        <v>539.1</v>
      </c>
      <c r="G30" s="9">
        <v>659.6</v>
      </c>
      <c r="H30" s="10">
        <f t="shared" si="0"/>
        <v>51.09613447982028</v>
      </c>
      <c r="I30" s="22">
        <f>F29/F42*100</f>
        <v>1.4804170718728784</v>
      </c>
    </row>
    <row r="31" spans="1:9" ht="15" customHeight="1">
      <c r="A31" s="17" t="s">
        <v>15</v>
      </c>
      <c r="B31" s="32" t="s">
        <v>48</v>
      </c>
      <c r="C31" s="33" t="s">
        <v>41</v>
      </c>
      <c r="D31" s="23">
        <v>6613.3</v>
      </c>
      <c r="E31" s="23">
        <v>140</v>
      </c>
      <c r="F31" s="38">
        <v>17371</v>
      </c>
      <c r="G31" s="9">
        <v>675.5</v>
      </c>
      <c r="H31" s="10">
        <f t="shared" si="0"/>
        <v>125.30142830643665</v>
      </c>
      <c r="I31" s="22">
        <f>F30/F42*100</f>
        <v>0.6182452889043836</v>
      </c>
    </row>
    <row r="32" spans="1:9" ht="15" customHeight="1">
      <c r="A32" s="17" t="s">
        <v>34</v>
      </c>
      <c r="B32" s="32" t="s">
        <v>48</v>
      </c>
      <c r="C32" s="33" t="s">
        <v>48</v>
      </c>
      <c r="D32" s="23"/>
      <c r="E32" s="23"/>
      <c r="F32" s="38">
        <v>8523</v>
      </c>
      <c r="G32" s="9">
        <v>4087.2</v>
      </c>
      <c r="H32" s="10">
        <f t="shared" si="0"/>
        <v>23.528869955673247</v>
      </c>
      <c r="I32" s="22">
        <f>F31/F42*100</f>
        <v>19.921237086919025</v>
      </c>
    </row>
    <row r="33" spans="1:9" ht="15" customHeight="1">
      <c r="A33" s="13" t="s">
        <v>7</v>
      </c>
      <c r="B33" s="30" t="s">
        <v>49</v>
      </c>
      <c r="C33" s="31" t="s">
        <v>40</v>
      </c>
      <c r="D33" s="7">
        <f>D34</f>
        <v>155</v>
      </c>
      <c r="E33" s="7">
        <f>E34</f>
        <v>170</v>
      </c>
      <c r="F33" s="37">
        <f>F34</f>
        <v>764</v>
      </c>
      <c r="G33" s="9"/>
      <c r="H33" s="10"/>
      <c r="I33" s="22"/>
    </row>
    <row r="34" spans="1:9" s="4" customFormat="1" ht="15" customHeight="1">
      <c r="A34" s="17" t="s">
        <v>35</v>
      </c>
      <c r="B34" s="32" t="s">
        <v>49</v>
      </c>
      <c r="C34" s="33" t="s">
        <v>49</v>
      </c>
      <c r="D34" s="23">
        <v>155</v>
      </c>
      <c r="E34" s="23">
        <v>170</v>
      </c>
      <c r="F34" s="38">
        <v>764</v>
      </c>
      <c r="G34" s="7">
        <f>SUM(G35)</f>
        <v>126.2</v>
      </c>
      <c r="H34" s="8">
        <f>G34/F33*100</f>
        <v>16.51832460732984</v>
      </c>
      <c r="I34" s="21">
        <f>F33/F42*100</f>
        <v>0.8761628653736765</v>
      </c>
    </row>
    <row r="35" spans="1:9" ht="19.5" customHeight="1">
      <c r="A35" s="13" t="s">
        <v>32</v>
      </c>
      <c r="B35" s="30" t="s">
        <v>50</v>
      </c>
      <c r="C35" s="31" t="s">
        <v>40</v>
      </c>
      <c r="D35" s="7" t="e">
        <f>D36+#REF!</f>
        <v>#REF!</v>
      </c>
      <c r="E35" s="7" t="e">
        <f>E36+#REF!</f>
        <v>#REF!</v>
      </c>
      <c r="F35" s="37">
        <f>F36</f>
        <v>14005.5</v>
      </c>
      <c r="G35" s="9">
        <v>126.2</v>
      </c>
      <c r="H35" s="10">
        <f>G35/F34*100</f>
        <v>16.51832460732984</v>
      </c>
      <c r="I35" s="22">
        <f>F34/F42*100</f>
        <v>0.8761628653736765</v>
      </c>
    </row>
    <row r="36" spans="1:9" s="4" customFormat="1" ht="16.5" customHeight="1">
      <c r="A36" s="17" t="s">
        <v>10</v>
      </c>
      <c r="B36" s="32" t="s">
        <v>50</v>
      </c>
      <c r="C36" s="33" t="s">
        <v>38</v>
      </c>
      <c r="D36" s="23">
        <v>6646.4</v>
      </c>
      <c r="E36" s="23">
        <v>300</v>
      </c>
      <c r="F36" s="38">
        <v>14005.5</v>
      </c>
      <c r="G36" s="7" t="e">
        <f>#REF!</f>
        <v>#REF!</v>
      </c>
      <c r="H36" s="8" t="e">
        <f>G36/F35*100</f>
        <v>#REF!</v>
      </c>
      <c r="I36" s="21">
        <f>F35/F42*100</f>
        <v>16.061647920145322</v>
      </c>
    </row>
    <row r="37" spans="1:9" ht="15.75" customHeight="1">
      <c r="A37" s="13" t="s">
        <v>8</v>
      </c>
      <c r="B37" s="30" t="s">
        <v>46</v>
      </c>
      <c r="C37" s="31" t="s">
        <v>40</v>
      </c>
      <c r="D37" s="7" t="e">
        <f>#REF!+D38</f>
        <v>#REF!</v>
      </c>
      <c r="E37" s="7" t="e">
        <f>#REF!+E38</f>
        <v>#REF!</v>
      </c>
      <c r="F37" s="37">
        <f>SUM(F38:F39)</f>
        <v>4252.8</v>
      </c>
      <c r="G37" s="9"/>
      <c r="H37" s="10"/>
      <c r="I37" s="22"/>
    </row>
    <row r="38" spans="1:9" s="4" customFormat="1" ht="15" customHeight="1">
      <c r="A38" s="16" t="s">
        <v>20</v>
      </c>
      <c r="B38" s="32" t="s">
        <v>46</v>
      </c>
      <c r="C38" s="33" t="s">
        <v>38</v>
      </c>
      <c r="D38" s="23">
        <v>113.5</v>
      </c>
      <c r="E38" s="23"/>
      <c r="F38" s="38">
        <v>529</v>
      </c>
      <c r="G38" s="7" t="e">
        <f>G40+#REF!</f>
        <v>#REF!</v>
      </c>
      <c r="H38" s="8" t="e">
        <f>G38/F37*100</f>
        <v>#REF!</v>
      </c>
      <c r="I38" s="21">
        <f>F37/F42*100</f>
        <v>4.877153709242371</v>
      </c>
    </row>
    <row r="39" spans="1:9" s="4" customFormat="1" ht="15" customHeight="1">
      <c r="A39" s="16" t="s">
        <v>53</v>
      </c>
      <c r="B39" s="32" t="s">
        <v>46</v>
      </c>
      <c r="C39" s="33" t="s">
        <v>41</v>
      </c>
      <c r="D39" s="23"/>
      <c r="E39" s="23"/>
      <c r="F39" s="38">
        <v>3723.8</v>
      </c>
      <c r="G39" s="7"/>
      <c r="H39" s="8"/>
      <c r="I39" s="21"/>
    </row>
    <row r="40" spans="1:9" ht="16.5" customHeight="1">
      <c r="A40" s="13" t="s">
        <v>19</v>
      </c>
      <c r="B40" s="30" t="s">
        <v>42</v>
      </c>
      <c r="C40" s="31" t="s">
        <v>40</v>
      </c>
      <c r="D40" s="7">
        <f>D41</f>
        <v>500</v>
      </c>
      <c r="E40" s="7">
        <f>E41</f>
        <v>0</v>
      </c>
      <c r="F40" s="37">
        <f>F41</f>
        <v>1745</v>
      </c>
      <c r="G40" s="9">
        <v>113.6</v>
      </c>
      <c r="H40" s="10" t="e">
        <f>G40/#REF!*100</f>
        <v>#REF!</v>
      </c>
      <c r="I40" s="22" t="e">
        <f>#REF!/F42*100</f>
        <v>#REF!</v>
      </c>
    </row>
    <row r="41" spans="1:9" s="4" customFormat="1" ht="15" customHeight="1">
      <c r="A41" s="17" t="s">
        <v>25</v>
      </c>
      <c r="B41" s="32" t="s">
        <v>42</v>
      </c>
      <c r="C41" s="33" t="s">
        <v>44</v>
      </c>
      <c r="D41" s="23">
        <v>500</v>
      </c>
      <c r="E41" s="23"/>
      <c r="F41" s="38">
        <v>1745</v>
      </c>
      <c r="G41" s="7">
        <f>G42</f>
        <v>119.9</v>
      </c>
      <c r="H41" s="8">
        <f>G41/F40*100</f>
        <v>6.871060171919771</v>
      </c>
      <c r="I41" s="21">
        <f>F40/F42*100</f>
        <v>2.0011835079542744</v>
      </c>
    </row>
    <row r="42" spans="1:9" ht="17.25" customHeight="1">
      <c r="A42" s="20" t="s">
        <v>13</v>
      </c>
      <c r="B42" s="36"/>
      <c r="C42" s="31"/>
      <c r="D42" s="7" t="e">
        <f>SUM(D13+D19+D21+D24+D28+D33+D35+D40+D37)</f>
        <v>#REF!</v>
      </c>
      <c r="E42" s="7" t="e">
        <f>SUM(E13+E19+E21+E24+E28+E33+E35+E40+E37)</f>
        <v>#REF!</v>
      </c>
      <c r="F42" s="37">
        <f>SUM(F13+F19+F21+F24+F28+F33+F35+F40+F37)</f>
        <v>87198.40000000001</v>
      </c>
      <c r="G42" s="9">
        <v>119.9</v>
      </c>
      <c r="H42" s="10">
        <f>G42/F41*100</f>
        <v>6.871060171919771</v>
      </c>
      <c r="I42" s="22">
        <f>F41/F42*100</f>
        <v>2.0011835079542744</v>
      </c>
    </row>
    <row r="43" spans="7:9" ht="15" customHeight="1">
      <c r="G43" s="7" t="e">
        <f>SUM(G13+G20+G22+#REF!+G29+G34+G36+#REF!+G38+#REF!)</f>
        <v>#REF!</v>
      </c>
      <c r="H43" s="8" t="e">
        <f>G43/F42*100</f>
        <v>#REF!</v>
      </c>
      <c r="I43" s="21" t="e">
        <f>I13+I20+I22+#REF!+I29+I34+I36+I41+I38</f>
        <v>#REF!</v>
      </c>
    </row>
  </sheetData>
  <sheetProtection/>
  <mergeCells count="12">
    <mergeCell ref="A9:A11"/>
    <mergeCell ref="A6:F6"/>
    <mergeCell ref="C9:C11"/>
    <mergeCell ref="A7:G7"/>
    <mergeCell ref="B1:J4"/>
    <mergeCell ref="I9:I11"/>
    <mergeCell ref="G9:G11"/>
    <mergeCell ref="F9:F11"/>
    <mergeCell ref="H9:H11"/>
    <mergeCell ref="D9:D11"/>
    <mergeCell ref="B9:B11"/>
    <mergeCell ref="E9:E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2018-07-18T11:33:23Z</cp:lastPrinted>
  <dcterms:created xsi:type="dcterms:W3CDTF">2005-07-27T12:36:10Z</dcterms:created>
  <dcterms:modified xsi:type="dcterms:W3CDTF">2018-07-18T11:39:17Z</dcterms:modified>
  <cp:category/>
  <cp:version/>
  <cp:contentType/>
  <cp:contentStatus/>
</cp:coreProperties>
</file>