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<sst xmlns="http://schemas.openxmlformats.org/spreadsheetml/2006/main" count="70" uniqueCount="70">
  <si>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</si>
  <si>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</si>
  <si>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</si>
  <si>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</si>
  <si>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</si>
  <si>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</si>
  <si>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</si>
  <si>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</si>
  <si>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</si>
  <si>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</si>
  <si>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</si>
  <si>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</si>
  <si>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</si>
  <si>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</si>
  <si>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</si>
  <si>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</si>
  <si>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</si>
  <si>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</si>
  <si>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</si>
  <si>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</si>
  <si>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</si>
  <si>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</si>
  <si>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</si>
  <si>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</si>
  <si>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</si>
  <si>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</si>
  <si>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</si>
  <si>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</si>
  <si>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</si>
  <si>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</si>
  <si>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</si>
  <si>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</si>
  <si>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</si>
  <si>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</si>
  <si>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</si>
  <si>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</si>
  <si>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</si>
  <si>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</si>
  <si>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</si>
  <si>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</si>
  <si>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</si>
  <si>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</si>
  <si>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</si>
  <si>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</si>
  <si>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</si>
  <si>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</si>
  <si>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</si>
  <si>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</si>
  <si>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</si>
  <si>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</si>
  <si>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</si>
  <si>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</si>
  <si>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</si>
  <si>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</si>
  <si>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</si>
  <si>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</si>
  <si>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</si>
  <si>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</si>
  <si>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</si>
  <si>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</si>
  <si>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</si>
  <si>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</si>
  <si>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</si>
  <si>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</si>
  <si>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</si>
  <si>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</si>
  <si>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</si>
  <si>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 xml:space="preserve"> </t>
  </si>
  <si>
    <t xml:space="preserve">  </t>
  </si>
  <si>
    <t>к решению Совета депутатов МО Новосветское сельское поселение Гатчинского муниципального района    от 08.09.2016  № 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</si>
</sst>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7">
      <selection activeCell="E39" sqref="E39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50</v>
      </c>
      <c r="F1" s="1"/>
      <c r="G1" s="1"/>
    </row>
    <row r="2" spans="2:7" ht="30" customHeight="1">
      <c r="B2" s="38" t="s">
        <v>69</v>
      </c>
      <c r="C2" s="38"/>
      <c r="D2" s="38"/>
      <c r="E2" s="38"/>
      <c r="F2" s="38"/>
      <c r="G2" s="38"/>
    </row>
    <row r="3" spans="1:7" ht="22.5" customHeight="1">
      <c r="A3" s="3"/>
      <c r="B3" s="38"/>
      <c r="C3" s="38"/>
      <c r="D3" s="38"/>
      <c r="E3" s="38"/>
      <c r="F3" s="38"/>
      <c r="G3" s="38"/>
    </row>
    <row r="4" spans="1:5" ht="12.75" customHeight="1">
      <c r="A4" s="3"/>
      <c r="B4" s="3"/>
      <c r="C4" s="3"/>
      <c r="D4" s="3"/>
      <c r="E4" s="4"/>
    </row>
    <row r="5" spans="1:9" ht="30.75" customHeight="1">
      <c r="A5" s="39" t="s">
        <v>63</v>
      </c>
      <c r="B5" s="39"/>
      <c r="C5" s="39"/>
      <c r="D5" s="39"/>
      <c r="E5" s="39"/>
      <c r="F5" s="17"/>
      <c r="G5" s="16"/>
      <c r="I5" s="1" t="s">
        <v>68</v>
      </c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5" t="s">
        <v>0</v>
      </c>
      <c r="B8" s="35" t="s">
        <v>31</v>
      </c>
      <c r="C8" s="35" t="s">
        <v>54</v>
      </c>
      <c r="D8" s="35" t="s">
        <v>55</v>
      </c>
      <c r="E8" s="35" t="s">
        <v>66</v>
      </c>
      <c r="F8" s="35" t="s">
        <v>47</v>
      </c>
      <c r="G8" s="42" t="s">
        <v>40</v>
      </c>
      <c r="H8" s="41" t="s">
        <v>48</v>
      </c>
    </row>
    <row r="9" spans="1:8" ht="16.5" customHeight="1">
      <c r="A9" s="36"/>
      <c r="B9" s="36"/>
      <c r="C9" s="36"/>
      <c r="D9" s="36"/>
      <c r="E9" s="36"/>
      <c r="F9" s="36"/>
      <c r="G9" s="36"/>
      <c r="H9" s="41"/>
    </row>
    <row r="10" spans="1:8" ht="15" customHeight="1">
      <c r="A10" s="37"/>
      <c r="B10" s="37"/>
      <c r="C10" s="37"/>
      <c r="D10" s="37"/>
      <c r="E10" s="37"/>
      <c r="F10" s="37"/>
      <c r="G10" s="37"/>
      <c r="H10" s="41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9">
        <f>SUM(E12:E15)</f>
        <v>14367.2</v>
      </c>
      <c r="F11" s="9">
        <f>F12+F13+F14+F16</f>
        <v>6166.9000000000015</v>
      </c>
      <c r="G11" s="10">
        <f>F11/E11*100</f>
        <v>42.92346455816026</v>
      </c>
      <c r="H11" s="28">
        <f>E11/E39*100</f>
        <v>10.593315472830813</v>
      </c>
    </row>
    <row r="12" spans="1:8" s="6" customFormat="1" ht="48.75" customHeight="1">
      <c r="A12" s="19" t="s">
        <v>49</v>
      </c>
      <c r="B12" s="20" t="s">
        <v>24</v>
      </c>
      <c r="C12" s="31">
        <v>318.4</v>
      </c>
      <c r="D12" s="31"/>
      <c r="E12" s="11">
        <v>200</v>
      </c>
      <c r="F12" s="11">
        <v>204.6</v>
      </c>
      <c r="G12" s="12">
        <f>F12/E12*100</f>
        <v>102.3</v>
      </c>
      <c r="H12" s="29">
        <f>E12/E39*100</f>
        <v>0.14746527469278375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11">
        <v>10723.9</v>
      </c>
      <c r="F13" s="11">
        <v>5840.1</v>
      </c>
      <c r="G13" s="12">
        <f>F13/E13*100</f>
        <v>54.45873236415857</v>
      </c>
      <c r="H13" s="29">
        <f>E13/E39*100</f>
        <v>7.907014296389718</v>
      </c>
    </row>
    <row r="14" spans="1:8" ht="15" customHeight="1">
      <c r="A14" s="22" t="s">
        <v>4</v>
      </c>
      <c r="B14" s="23" t="s">
        <v>56</v>
      </c>
      <c r="C14" s="32">
        <v>200</v>
      </c>
      <c r="D14" s="32"/>
      <c r="E14" s="11">
        <v>100</v>
      </c>
      <c r="F14" s="11">
        <v>30.6</v>
      </c>
      <c r="G14" s="12">
        <f>F14/E14*100</f>
        <v>30.599999999999998</v>
      </c>
      <c r="H14" s="29">
        <f>E14/E39*100</f>
        <v>0.07373263734639188</v>
      </c>
    </row>
    <row r="15" spans="1:8" ht="15" customHeight="1">
      <c r="A15" s="21" t="s">
        <v>5</v>
      </c>
      <c r="B15" s="20" t="s">
        <v>57</v>
      </c>
      <c r="C15" s="31">
        <v>349.5</v>
      </c>
      <c r="D15" s="31"/>
      <c r="E15" s="11">
        <v>3343.3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195.08</v>
      </c>
      <c r="F16" s="13">
        <v>91.6</v>
      </c>
      <c r="G16" s="12">
        <f>F16/E15*100</f>
        <v>2.7398079741572694</v>
      </c>
      <c r="H16" s="29">
        <f>E15/E39*100</f>
        <v>2.46510326440192</v>
      </c>
    </row>
    <row r="17" spans="1:8" ht="15" customHeight="1">
      <c r="A17" s="21" t="s">
        <v>21</v>
      </c>
      <c r="B17" s="20" t="s">
        <v>25</v>
      </c>
      <c r="C17" s="31"/>
      <c r="D17" s="31"/>
      <c r="E17" s="11">
        <v>195.08</v>
      </c>
      <c r="F17" s="9">
        <f>F18</f>
        <v>112.6</v>
      </c>
      <c r="G17" s="10">
        <f>F17/E16*100</f>
        <v>57.71990978060282</v>
      </c>
      <c r="H17" s="28">
        <f>E16/E39*100</f>
        <v>0.1438376289353413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1104</v>
      </c>
      <c r="F18" s="11">
        <v>112.6</v>
      </c>
      <c r="G18" s="12">
        <f>F18/E17*100</f>
        <v>57.71990978060282</v>
      </c>
      <c r="H18" s="29">
        <f>E17/E39*100</f>
        <v>0.1438376289353413</v>
      </c>
    </row>
    <row r="19" spans="1:8" s="6" customFormat="1" ht="15" customHeight="1">
      <c r="A19" s="21" t="s">
        <v>58</v>
      </c>
      <c r="B19" s="20" t="s">
        <v>7</v>
      </c>
      <c r="C19" s="31">
        <v>73</v>
      </c>
      <c r="D19" s="31"/>
      <c r="E19" s="25">
        <v>100</v>
      </c>
      <c r="F19" s="14" t="e">
        <f>F20+#REF!</f>
        <v>#REF!</v>
      </c>
      <c r="G19" s="10" t="e">
        <f>F19/E18*100</f>
        <v>#REF!</v>
      </c>
      <c r="H19" s="28">
        <f>E18/E39*100</f>
        <v>0.8140083163041663</v>
      </c>
    </row>
    <row r="20" spans="1:8" ht="29.25" customHeight="1">
      <c r="A20" s="21" t="s">
        <v>41</v>
      </c>
      <c r="B20" s="20" t="s">
        <v>8</v>
      </c>
      <c r="C20" s="31">
        <v>577</v>
      </c>
      <c r="D20" s="31"/>
      <c r="E20" s="25">
        <v>1004</v>
      </c>
      <c r="F20" s="13">
        <v>38.8</v>
      </c>
      <c r="G20" s="12">
        <f>F20/E19*100</f>
        <v>38.8</v>
      </c>
      <c r="H20" s="29">
        <f>E19/E39*100</f>
        <v>0.07373263734639188</v>
      </c>
    </row>
    <row r="21" spans="1:8" ht="15" customHeight="1">
      <c r="A21" s="24" t="s">
        <v>9</v>
      </c>
      <c r="B21" s="18" t="s">
        <v>35</v>
      </c>
      <c r="C21" s="9">
        <f>SUM(C22:C24)</f>
        <v>1440</v>
      </c>
      <c r="D21" s="9">
        <f>SUM(D22:D24)</f>
        <v>0</v>
      </c>
      <c r="E21" s="9">
        <f>SUM(E22:E24)</f>
        <v>4623.54</v>
      </c>
      <c r="F21" s="11"/>
      <c r="G21" s="12"/>
      <c r="H21" s="29"/>
    </row>
    <row r="22" spans="1:8" s="6" customFormat="1" ht="15" customHeight="1">
      <c r="A22" s="21" t="s">
        <v>61</v>
      </c>
      <c r="B22" s="20" t="s">
        <v>62</v>
      </c>
      <c r="C22" s="31"/>
      <c r="D22" s="31"/>
      <c r="E22" s="34">
        <v>3386.51</v>
      </c>
      <c r="F22" s="13">
        <v>207.9</v>
      </c>
      <c r="G22" s="12" t="e">
        <f>F22/#REF!*100</f>
        <v>#REF!</v>
      </c>
      <c r="H22" s="29" t="e">
        <f>#REF!/E39*100</f>
        <v>#REF!</v>
      </c>
    </row>
    <row r="23" spans="1:8" s="6" customFormat="1" ht="15" customHeight="1">
      <c r="A23" s="21" t="s">
        <v>64</v>
      </c>
      <c r="B23" s="20" t="s">
        <v>65</v>
      </c>
      <c r="C23" s="31"/>
      <c r="D23" s="31"/>
      <c r="E23" s="34">
        <v>452.03</v>
      </c>
      <c r="F23" s="13"/>
      <c r="G23" s="12"/>
      <c r="H23" s="29"/>
    </row>
    <row r="24" spans="1:8" ht="15" customHeight="1">
      <c r="A24" s="21" t="s">
        <v>23</v>
      </c>
      <c r="B24" s="20" t="s">
        <v>26</v>
      </c>
      <c r="C24" s="31">
        <v>1440</v>
      </c>
      <c r="D24" s="31"/>
      <c r="E24" s="34">
        <v>785</v>
      </c>
      <c r="F24" s="13">
        <v>0</v>
      </c>
      <c r="G24" s="12" t="e">
        <f>F24/#REF!*100</f>
        <v>#REF!</v>
      </c>
      <c r="H24" s="29" t="e">
        <f>#REF!/E39*100</f>
        <v>#REF!</v>
      </c>
    </row>
    <row r="25" spans="1:8" ht="15" customHeight="1">
      <c r="A25" s="24" t="s">
        <v>42</v>
      </c>
      <c r="B25" s="18" t="s">
        <v>36</v>
      </c>
      <c r="C25" s="9">
        <f>SUM(C26:C28)</f>
        <v>10059.7</v>
      </c>
      <c r="D25" s="9">
        <f>SUM(D26:D28)</f>
        <v>140</v>
      </c>
      <c r="E25" s="9">
        <f>SUM(E26:E29)</f>
        <v>104652.81</v>
      </c>
      <c r="F25" s="13">
        <v>83.2</v>
      </c>
      <c r="G25" s="12">
        <f>F25/E24*100</f>
        <v>10.598726114649681</v>
      </c>
      <c r="H25" s="29">
        <f>E24/E39*100</f>
        <v>0.5788012031691763</v>
      </c>
    </row>
    <row r="26" spans="1:8" s="6" customFormat="1" ht="15" customHeight="1">
      <c r="A26" s="21" t="s">
        <v>18</v>
      </c>
      <c r="B26" s="20" t="s">
        <v>10</v>
      </c>
      <c r="C26" s="31">
        <v>2465.5</v>
      </c>
      <c r="D26" s="31"/>
      <c r="E26" s="34">
        <v>20631.44</v>
      </c>
      <c r="F26" s="9">
        <f>F28+F29+F27</f>
        <v>5422.3</v>
      </c>
      <c r="G26" s="10">
        <f>F26/E25*100</f>
        <v>5.181227336370615</v>
      </c>
      <c r="H26" s="28">
        <f>E25/E39*100</f>
        <v>77.16327687010853</v>
      </c>
    </row>
    <row r="27" spans="1:8" s="7" customFormat="1" ht="15" customHeight="1">
      <c r="A27" s="21" t="s">
        <v>11</v>
      </c>
      <c r="B27" s="20" t="s">
        <v>12</v>
      </c>
      <c r="C27" s="31">
        <v>980.9</v>
      </c>
      <c r="D27" s="31"/>
      <c r="E27" s="11">
        <v>69294</v>
      </c>
      <c r="F27" s="11">
        <v>659.6</v>
      </c>
      <c r="G27" s="12">
        <f>F27/E26*100</f>
        <v>3.197062347562749</v>
      </c>
      <c r="H27" s="29">
        <f>E26/E39*100</f>
        <v>15.212104834538431</v>
      </c>
    </row>
    <row r="28" spans="1:8" ht="15" customHeight="1">
      <c r="A28" s="21" t="s">
        <v>27</v>
      </c>
      <c r="B28" s="20" t="s">
        <v>28</v>
      </c>
      <c r="C28" s="31">
        <v>6613.3</v>
      </c>
      <c r="D28" s="31">
        <v>140</v>
      </c>
      <c r="E28" s="11">
        <v>7831.37</v>
      </c>
      <c r="F28" s="11">
        <v>675.5</v>
      </c>
      <c r="G28" s="12">
        <f>F28/E27*100</f>
        <v>0.9748318757756804</v>
      </c>
      <c r="H28" s="29">
        <f>E27/E39*100</f>
        <v>51.09229372280879</v>
      </c>
    </row>
    <row r="29" spans="1:8" ht="15" customHeight="1">
      <c r="A29" s="21" t="s">
        <v>59</v>
      </c>
      <c r="B29" s="20" t="s">
        <v>60</v>
      </c>
      <c r="C29" s="31"/>
      <c r="D29" s="31"/>
      <c r="E29" s="11">
        <v>6896</v>
      </c>
      <c r="F29" s="11">
        <v>4087.2</v>
      </c>
      <c r="G29" s="12">
        <f>F29/E28*100</f>
        <v>52.190102114955614</v>
      </c>
      <c r="H29" s="29">
        <f>E28/E39*100</f>
        <v>5.77427564135413</v>
      </c>
    </row>
    <row r="30" spans="1:8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482.48</v>
      </c>
      <c r="F30" s="11"/>
      <c r="G30" s="12"/>
      <c r="H30" s="29"/>
    </row>
    <row r="31" spans="1:8" s="6" customFormat="1" ht="15" customHeight="1">
      <c r="A31" s="21" t="s">
        <v>14</v>
      </c>
      <c r="B31" s="20" t="s">
        <v>15</v>
      </c>
      <c r="C31" s="31">
        <v>155</v>
      </c>
      <c r="D31" s="31">
        <v>170</v>
      </c>
      <c r="E31" s="11">
        <v>482.48</v>
      </c>
      <c r="F31" s="9">
        <f>SUM(F32)</f>
        <v>126.2</v>
      </c>
      <c r="G31" s="10">
        <f>F31/E30*100</f>
        <v>26.15652462278229</v>
      </c>
      <c r="H31" s="28">
        <f>E30/E39*100</f>
        <v>0.35574522866887154</v>
      </c>
    </row>
    <row r="32" spans="1:8" ht="22.5" customHeight="1">
      <c r="A32" s="15" t="s">
        <v>43</v>
      </c>
      <c r="B32" s="18" t="s">
        <v>38</v>
      </c>
      <c r="C32" s="9" t="e">
        <f>C33+#REF!</f>
        <v>#REF!</v>
      </c>
      <c r="D32" s="9" t="e">
        <f>D33+#REF!</f>
        <v>#REF!</v>
      </c>
      <c r="E32" s="9">
        <f>E33</f>
        <v>8908.72</v>
      </c>
      <c r="F32" s="11">
        <v>126.2</v>
      </c>
      <c r="G32" s="12">
        <f>F32/E31*100</f>
        <v>26.15652462278229</v>
      </c>
      <c r="H32" s="29">
        <f>E31/E39*100</f>
        <v>0.35574522866887154</v>
      </c>
    </row>
    <row r="33" spans="1:8" s="6" customFormat="1" ht="27" customHeight="1">
      <c r="A33" s="21" t="s">
        <v>19</v>
      </c>
      <c r="B33" s="20" t="s">
        <v>16</v>
      </c>
      <c r="C33" s="31">
        <v>6646.4</v>
      </c>
      <c r="D33" s="31">
        <v>300</v>
      </c>
      <c r="E33" s="11">
        <v>8908.72</v>
      </c>
      <c r="F33" s="9" t="e">
        <f>#REF!</f>
        <v>#REF!</v>
      </c>
      <c r="G33" s="10" t="e">
        <f>F33/E32*100</f>
        <v>#REF!</v>
      </c>
      <c r="H33" s="28">
        <f>E32/E39*100</f>
        <v>6.568634209805483</v>
      </c>
    </row>
    <row r="34" spans="1:8" ht="15.75" customHeight="1">
      <c r="A34" s="15" t="s">
        <v>17</v>
      </c>
      <c r="B34" s="18" t="s">
        <v>39</v>
      </c>
      <c r="C34" s="9">
        <f>C36+C35</f>
        <v>400.5</v>
      </c>
      <c r="D34" s="9">
        <f>D36+D35</f>
        <v>0</v>
      </c>
      <c r="E34" s="9">
        <f>E36+E35</f>
        <v>884.8199999999999</v>
      </c>
      <c r="F34" s="11"/>
      <c r="G34" s="12"/>
      <c r="H34" s="29"/>
    </row>
    <row r="35" spans="1:8" s="6" customFormat="1" ht="15" customHeight="1">
      <c r="A35" s="19" t="s">
        <v>45</v>
      </c>
      <c r="B35" s="20" t="s">
        <v>46</v>
      </c>
      <c r="C35" s="31">
        <v>113.5</v>
      </c>
      <c r="D35" s="31"/>
      <c r="E35" s="11">
        <v>479.82</v>
      </c>
      <c r="F35" s="9">
        <f>F37+F36</f>
        <v>113.6</v>
      </c>
      <c r="G35" s="10">
        <f>F35/E34*100</f>
        <v>12.838769467236274</v>
      </c>
      <c r="H35" s="28">
        <f>E34/E39*100</f>
        <v>0.6524011217683445</v>
      </c>
    </row>
    <row r="36" spans="1:8" s="6" customFormat="1" ht="15" customHeight="1">
      <c r="A36" s="21" t="s">
        <v>29</v>
      </c>
      <c r="B36" s="20" t="s">
        <v>30</v>
      </c>
      <c r="C36" s="31">
        <v>287</v>
      </c>
      <c r="D36" s="31"/>
      <c r="E36" s="11">
        <v>405</v>
      </c>
      <c r="F36" s="11">
        <v>0</v>
      </c>
      <c r="G36" s="12"/>
      <c r="H36" s="29">
        <f>E35/E39*100</f>
        <v>0.3537839405154575</v>
      </c>
    </row>
    <row r="37" spans="1:8" ht="16.5" customHeight="1">
      <c r="A37" s="15" t="s">
        <v>44</v>
      </c>
      <c r="B37" s="18" t="s">
        <v>51</v>
      </c>
      <c r="C37" s="9">
        <f>C38</f>
        <v>500</v>
      </c>
      <c r="D37" s="9">
        <f>D38</f>
        <v>0</v>
      </c>
      <c r="E37" s="9">
        <f>E38</f>
        <v>406.5</v>
      </c>
      <c r="F37" s="11">
        <v>113.6</v>
      </c>
      <c r="G37" s="12">
        <f>F37/E36*100</f>
        <v>28.049382716049383</v>
      </c>
      <c r="H37" s="29">
        <f>E36/E39*100</f>
        <v>0.2986171812528871</v>
      </c>
    </row>
    <row r="38" spans="1:8" s="6" customFormat="1" ht="19.5" customHeight="1">
      <c r="A38" s="21" t="s">
        <v>52</v>
      </c>
      <c r="B38" s="20" t="s">
        <v>53</v>
      </c>
      <c r="C38" s="31">
        <v>500</v>
      </c>
      <c r="D38" s="31"/>
      <c r="E38" s="11">
        <v>406.5</v>
      </c>
      <c r="F38" s="9">
        <f>F39</f>
        <v>119.9</v>
      </c>
      <c r="G38" s="10">
        <f>F38/E37*100</f>
        <v>29.49569495694957</v>
      </c>
      <c r="H38" s="28">
        <f>E37/E39*100</f>
        <v>0.299723170813083</v>
      </c>
    </row>
    <row r="39" spans="1:8" ht="15" customHeight="1">
      <c r="A39" s="26" t="s">
        <v>22</v>
      </c>
      <c r="B39" s="27"/>
      <c r="C39" s="9" t="e">
        <f>SUM(C11+C16+C18+C21+C25+C30+C32+C37+C34)</f>
        <v>#REF!</v>
      </c>
      <c r="D39" s="9" t="e">
        <f>SUM(D11+D16+D18+D21+D25+D30+D32+D37+D34)</f>
        <v>#REF!</v>
      </c>
      <c r="E39" s="9">
        <f>SUM(E11+E16+E18+E21+E25+E30+E32+E37+E34)</f>
        <v>135625.15</v>
      </c>
      <c r="F39" s="11">
        <v>119.9</v>
      </c>
      <c r="G39" s="12">
        <f>F39/E38*100</f>
        <v>29.49569495694957</v>
      </c>
      <c r="H39" s="29">
        <f>E38/E39*100</f>
        <v>0.299723170813083</v>
      </c>
    </row>
    <row r="40" spans="5:8" ht="15" customHeight="1">
      <c r="E40" s="2" t="s">
        <v>67</v>
      </c>
      <c r="F40" s="9" t="e">
        <f>SUM(F11+F17+F19+#REF!+F26+F31+F33+#REF!+F35+#REF!)</f>
        <v>#REF!</v>
      </c>
      <c r="G40" s="10" t="e">
        <f>F40/E39*100</f>
        <v>#REF!</v>
      </c>
      <c r="H40" s="28" t="e">
        <f>H11+H17+H19+#REF!+H26+H31+H33+H38+H35</f>
        <v>#REF!</v>
      </c>
    </row>
  </sheetData>
  <sheetProtection/>
  <mergeCells count="11">
    <mergeCell ref="D8:D10"/>
    <mergeCell ref="A8:A10"/>
    <mergeCell ref="B2:G3"/>
    <mergeCell ref="A5:E5"/>
    <mergeCell ref="B8:B10"/>
    <mergeCell ref="A6:F6"/>
    <mergeCell ref="H8:H10"/>
    <mergeCell ref="F8:F10"/>
    <mergeCell ref="E8:E10"/>
    <mergeCell ref="G8:G10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2016-09-08T06:26:12Z</cp:lastPrinted>
  <dcterms:created xsi:type="dcterms:W3CDTF">2005-07-27T12:36:10Z</dcterms:created>
  <dcterms:modified xsi:type="dcterms:W3CDTF">2016-09-08T06:29:22Z</dcterms:modified>
  <cp:category/>
  <cp:version/>
  <cp:contentType/>
  <cp:contentStatus/>
</cp:coreProperties>
</file>