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8988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<sst xmlns="http://schemas.openxmlformats.org/spreadsheetml/2006/main" count="70" uniqueCount="70">
  <si>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Наименование показателя</t>
  </si>
  <si>
    <t>Общегосударственные вопросы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</si>
  <si>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</si>
  <si>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</si>
  <si>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</si>
  <si>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</si>
  <si>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</si>
  <si>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</si>
  <si>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0310</t>
  </si>
  <si>
    <t>Национальная экономика</t>
  </si>
  <si>
    <t>0501</t>
  </si>
  <si>
    <t>Коммунальное хозяйство</t>
  </si>
  <si>
    <t>0502</t>
  </si>
  <si>
    <t>Образование</t>
  </si>
  <si>
    <t>Молодежная политика и оздоровление детей</t>
  </si>
  <si>
    <t>0707</t>
  </si>
  <si>
    <t>0801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</si>
  <si>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</si>
  <si>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</si>
  <si>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</si>
  <si>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</si>
  <si>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</si>
  <si>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</si>
  <si>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</si>
  <si>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0103</t>
  </si>
  <si>
    <t>0203</t>
  </si>
  <si>
    <t>0412</t>
  </si>
  <si>
    <t>Благоустройство</t>
  </si>
  <si>
    <t>0503</t>
  </si>
  <si>
    <t>Другие вопросы в области социальной политики</t>
  </si>
  <si>
    <t>1006</t>
  </si>
  <si>
    <t>Код раздела, подраздела</t>
  </si>
  <si>
    <t xml:space="preserve"> 0100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</si>
  <si>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</si>
  <si>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</si>
  <si>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</si>
  <si>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</si>
  <si>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</si>
  <si>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</si>
  <si>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>1000</t>
  </si>
  <si>
    <t>% исполнения</t>
  </si>
  <si>
    <t>Обеспечение пожарной безопасности</t>
  </si>
  <si>
    <t>Жилищно - коммунальное хозяйство</t>
  </si>
  <si>
    <t>Культура, кинематография и средства массовой информации</t>
  </si>
  <si>
    <t>Физическая культура и спорт</t>
  </si>
  <si>
    <t>Пенсионное обеспечение</t>
  </si>
  <si>
    <t>1001</t>
  </si>
  <si>
    <t>Исполнение за 9 месяцев 2010 года (тыс. руб.)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</si>
  <si>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</si>
  <si>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</si>
  <si>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5</t>
  </si>
  <si>
    <t>1100</t>
  </si>
  <si>
    <t>Массовый спорт</t>
  </si>
  <si>
    <t>1102</t>
  </si>
  <si>
    <t>Собственные средства (тыс. руб.)</t>
  </si>
  <si>
    <t>Платные услуги (тыс. руб.)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</si>
  <si>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</si>
  <si>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</si>
  <si>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</si>
  <si>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ЖКХ</t>
  </si>
  <si>
    <t>0505</t>
  </si>
  <si>
    <t>Дорожное хозяйство (дорожные фонды)</t>
  </si>
  <si>
    <t>0409</t>
  </si>
  <si>
    <t xml:space="preserve">Распределение бюджетных ассигнований по разделам и подразделам,классификации расходов бюджета Новосветского сельского поселения на 2016 год  </t>
  </si>
  <si>
    <t>Связь и информатика</t>
  </si>
  <si>
    <t>0410</t>
  </si>
  <si>
    <t>Бюджет на 2016 год (тыс. руб.)</t>
  </si>
  <si>
    <t xml:space="preserve"> </t>
  </si>
  <si>
    <t xml:space="preserve">  </t>
  </si>
  <si>
    <t>к решению Совета депутатов МО Новосветское сельское поселение Гатчинского муниципального района    от 27.10.2016  № 43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</si>
</sst>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3" fontId="9" fillId="33" borderId="10" xfId="60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A8" sqref="A8:A10"/>
    </sheetView>
  </sheetViews>
  <sheetFormatPr defaultColWidth="9.125" defaultRowHeight="12.75"/>
  <cols>
    <col min="1" max="1" width="54.375" style="1" customWidth="1"/>
    <col min="2" max="2" width="16.50390625" style="1" customWidth="1"/>
    <col min="3" max="3" width="12.50390625" style="1" hidden="1" customWidth="1"/>
    <col min="4" max="4" width="12.875" style="1" hidden="1" customWidth="1"/>
    <col min="5" max="5" width="17.50390625" style="2" customWidth="1"/>
    <col min="6" max="6" width="12.50390625" style="2" hidden="1" customWidth="1"/>
    <col min="7" max="7" width="12.00390625" style="2" hidden="1" customWidth="1"/>
    <col min="8" max="8" width="10.50390625" style="1" hidden="1" customWidth="1"/>
    <col min="9" max="16384" width="9.125" style="1" customWidth="1"/>
  </cols>
  <sheetData>
    <row r="1" spans="5:7" ht="15.75" customHeight="1">
      <c r="E1" s="30" t="s">
        <v>50</v>
      </c>
      <c r="F1" s="1"/>
      <c r="G1" s="1"/>
    </row>
    <row r="2" spans="2:7" ht="30" customHeight="1">
      <c r="B2" s="38" t="s">
        <v>69</v>
      </c>
      <c r="C2" s="38"/>
      <c r="D2" s="38"/>
      <c r="E2" s="38"/>
      <c r="F2" s="38"/>
      <c r="G2" s="38"/>
    </row>
    <row r="3" spans="1:7" ht="22.5" customHeight="1">
      <c r="A3" s="3"/>
      <c r="B3" s="38"/>
      <c r="C3" s="38"/>
      <c r="D3" s="38"/>
      <c r="E3" s="38"/>
      <c r="F3" s="38"/>
      <c r="G3" s="38"/>
    </row>
    <row r="4" spans="1:5" ht="12.75" customHeight="1">
      <c r="A4" s="3"/>
      <c r="B4" s="3"/>
      <c r="C4" s="3"/>
      <c r="D4" s="3"/>
      <c r="E4" s="4"/>
    </row>
    <row r="5" spans="1:9" ht="30.75" customHeight="1">
      <c r="A5" s="39" t="s">
        <v>63</v>
      </c>
      <c r="B5" s="39"/>
      <c r="C5" s="39"/>
      <c r="D5" s="39"/>
      <c r="E5" s="39"/>
      <c r="F5" s="17"/>
      <c r="G5" s="16"/>
      <c r="I5" s="1" t="s">
        <v>68</v>
      </c>
    </row>
    <row r="6" spans="1:7" ht="12.75" customHeight="1">
      <c r="A6" s="40"/>
      <c r="B6" s="40"/>
      <c r="C6" s="40"/>
      <c r="D6" s="40"/>
      <c r="E6" s="40"/>
      <c r="F6" s="40"/>
      <c r="G6" s="8"/>
    </row>
    <row r="7" spans="1:4" ht="5.25" customHeight="1" hidden="1">
      <c r="A7" s="5"/>
      <c r="B7" s="5"/>
      <c r="C7" s="5"/>
      <c r="D7" s="5"/>
    </row>
    <row r="8" spans="1:8" ht="21" customHeight="1">
      <c r="A8" s="35" t="s">
        <v>0</v>
      </c>
      <c r="B8" s="35" t="s">
        <v>31</v>
      </c>
      <c r="C8" s="35" t="s">
        <v>54</v>
      </c>
      <c r="D8" s="35" t="s">
        <v>55</v>
      </c>
      <c r="E8" s="35" t="s">
        <v>66</v>
      </c>
      <c r="F8" s="35" t="s">
        <v>47</v>
      </c>
      <c r="G8" s="42" t="s">
        <v>40</v>
      </c>
      <c r="H8" s="41" t="s">
        <v>48</v>
      </c>
    </row>
    <row r="9" spans="1:8" ht="16.5" customHeight="1">
      <c r="A9" s="36"/>
      <c r="B9" s="36"/>
      <c r="C9" s="36"/>
      <c r="D9" s="36"/>
      <c r="E9" s="36"/>
      <c r="F9" s="36"/>
      <c r="G9" s="36"/>
      <c r="H9" s="41"/>
    </row>
    <row r="10" spans="1:8" ht="15" customHeight="1">
      <c r="A10" s="37"/>
      <c r="B10" s="37"/>
      <c r="C10" s="37"/>
      <c r="D10" s="37"/>
      <c r="E10" s="37"/>
      <c r="F10" s="37"/>
      <c r="G10" s="37"/>
      <c r="H10" s="41"/>
    </row>
    <row r="11" spans="1:8" s="6" customFormat="1" ht="15" customHeight="1">
      <c r="A11" s="15" t="s">
        <v>1</v>
      </c>
      <c r="B11" s="18" t="s">
        <v>32</v>
      </c>
      <c r="C11" s="33">
        <f>SUM(C12:C15)</f>
        <v>10459.9</v>
      </c>
      <c r="D11" s="9">
        <f>SUM(D12:D15)</f>
        <v>0</v>
      </c>
      <c r="E11" s="9">
        <f>SUM(E12:E15)</f>
        <v>14133.029999999999</v>
      </c>
      <c r="F11" s="9">
        <f>F12+F13+F14+F16</f>
        <v>6166.9000000000015</v>
      </c>
      <c r="G11" s="10">
        <f>F11/E11*100</f>
        <v>43.634662913755946</v>
      </c>
      <c r="H11" s="28">
        <f>E11/E39*100</f>
        <v>10.420870896279265</v>
      </c>
    </row>
    <row r="12" spans="1:8" s="6" customFormat="1" ht="48.75" customHeight="1">
      <c r="A12" s="19" t="s">
        <v>49</v>
      </c>
      <c r="B12" s="20" t="s">
        <v>24</v>
      </c>
      <c r="C12" s="31">
        <v>318.4</v>
      </c>
      <c r="D12" s="31"/>
      <c r="E12" s="11">
        <v>200</v>
      </c>
      <c r="F12" s="11">
        <v>204.6</v>
      </c>
      <c r="G12" s="12">
        <f>F12/E12*100</f>
        <v>102.3</v>
      </c>
      <c r="H12" s="29">
        <f>E12/E39*100</f>
        <v>0.1474683191966516</v>
      </c>
    </row>
    <row r="13" spans="1:8" ht="15" customHeight="1">
      <c r="A13" s="21" t="s">
        <v>2</v>
      </c>
      <c r="B13" s="20" t="s">
        <v>3</v>
      </c>
      <c r="C13" s="31">
        <v>9592</v>
      </c>
      <c r="D13" s="31"/>
      <c r="E13" s="11">
        <v>10723.9</v>
      </c>
      <c r="F13" s="11">
        <v>5840.1</v>
      </c>
      <c r="G13" s="12">
        <f>F13/E13*100</f>
        <v>54.45873236415857</v>
      </c>
      <c r="H13" s="29">
        <f>E13/E39*100</f>
        <v>7.90717754116486</v>
      </c>
    </row>
    <row r="14" spans="1:8" ht="15" customHeight="1">
      <c r="A14" s="22" t="s">
        <v>4</v>
      </c>
      <c r="B14" s="23" t="s">
        <v>56</v>
      </c>
      <c r="C14" s="32">
        <v>200</v>
      </c>
      <c r="D14" s="32"/>
      <c r="E14" s="11">
        <v>100</v>
      </c>
      <c r="F14" s="11">
        <v>30.6</v>
      </c>
      <c r="G14" s="12">
        <f>F14/E14*100</f>
        <v>30.599999999999998</v>
      </c>
      <c r="H14" s="29">
        <f>E14/E39*100</f>
        <v>0.0737341595983258</v>
      </c>
    </row>
    <row r="15" spans="1:8" ht="15" customHeight="1">
      <c r="A15" s="21" t="s">
        <v>5</v>
      </c>
      <c r="B15" s="20" t="s">
        <v>57</v>
      </c>
      <c r="C15" s="31">
        <v>349.5</v>
      </c>
      <c r="D15" s="31"/>
      <c r="E15" s="11">
        <v>3109.13</v>
      </c>
      <c r="F15" s="11"/>
      <c r="G15" s="12"/>
      <c r="H15" s="29"/>
    </row>
    <row r="16" spans="1:8" ht="15" customHeight="1">
      <c r="A16" s="24" t="s">
        <v>20</v>
      </c>
      <c r="B16" s="18" t="s">
        <v>33</v>
      </c>
      <c r="C16" s="9">
        <v>0</v>
      </c>
      <c r="D16" s="9">
        <v>0</v>
      </c>
      <c r="E16" s="9">
        <f>E17</f>
        <v>195.08</v>
      </c>
      <c r="F16" s="13">
        <v>91.6</v>
      </c>
      <c r="G16" s="12">
        <f>F16/E15*100</f>
        <v>2.9461617880243023</v>
      </c>
      <c r="H16" s="29">
        <f>E15/E39*100</f>
        <v>2.292490876319427</v>
      </c>
    </row>
    <row r="17" spans="1:8" ht="15" customHeight="1">
      <c r="A17" s="21" t="s">
        <v>21</v>
      </c>
      <c r="B17" s="20" t="s">
        <v>25</v>
      </c>
      <c r="C17" s="31"/>
      <c r="D17" s="31"/>
      <c r="E17" s="11">
        <v>195.08</v>
      </c>
      <c r="F17" s="9">
        <f>F18</f>
        <v>112.6</v>
      </c>
      <c r="G17" s="10">
        <f>F17/E16*100</f>
        <v>57.71990978060282</v>
      </c>
      <c r="H17" s="28">
        <f>E16/E39*100</f>
        <v>0.143840598544414</v>
      </c>
    </row>
    <row r="18" spans="1:8" ht="15" customHeight="1">
      <c r="A18" s="15" t="s">
        <v>6</v>
      </c>
      <c r="B18" s="18" t="s">
        <v>34</v>
      </c>
      <c r="C18" s="9">
        <f>SUM(C19:C20)</f>
        <v>650</v>
      </c>
      <c r="D18" s="9">
        <f>SUM(D19:D20)</f>
        <v>0</v>
      </c>
      <c r="E18" s="9">
        <f>SUM(E19:E20)</f>
        <v>1204</v>
      </c>
      <c r="F18" s="11">
        <v>112.6</v>
      </c>
      <c r="G18" s="12">
        <f>F18/E17*100</f>
        <v>57.71990978060282</v>
      </c>
      <c r="H18" s="29">
        <f>E17/E39*100</f>
        <v>0.143840598544414</v>
      </c>
    </row>
    <row r="19" spans="1:8" s="6" customFormat="1" ht="15" customHeight="1">
      <c r="A19" s="21" t="s">
        <v>58</v>
      </c>
      <c r="B19" s="20" t="s">
        <v>7</v>
      </c>
      <c r="C19" s="31">
        <v>73</v>
      </c>
      <c r="D19" s="31"/>
      <c r="E19" s="25">
        <v>200</v>
      </c>
      <c r="F19" s="14" t="e">
        <f>F20+#REF!</f>
        <v>#REF!</v>
      </c>
      <c r="G19" s="10" t="e">
        <f>F19/E18*100</f>
        <v>#REF!</v>
      </c>
      <c r="H19" s="28">
        <f>E18/E39*100</f>
        <v>0.8877592815638427</v>
      </c>
    </row>
    <row r="20" spans="1:8" ht="29.25" customHeight="1">
      <c r="A20" s="21" t="s">
        <v>41</v>
      </c>
      <c r="B20" s="20" t="s">
        <v>8</v>
      </c>
      <c r="C20" s="31">
        <v>577</v>
      </c>
      <c r="D20" s="31"/>
      <c r="E20" s="25">
        <v>1004</v>
      </c>
      <c r="F20" s="13">
        <v>38.8</v>
      </c>
      <c r="G20" s="12">
        <f>F20/E19*100</f>
        <v>19.4</v>
      </c>
      <c r="H20" s="29">
        <f>E19/E39*100</f>
        <v>0.1474683191966516</v>
      </c>
    </row>
    <row r="21" spans="1:8" ht="15" customHeight="1">
      <c r="A21" s="24" t="s">
        <v>9</v>
      </c>
      <c r="B21" s="18" t="s">
        <v>35</v>
      </c>
      <c r="C21" s="9">
        <f>SUM(C22:C24)</f>
        <v>1440</v>
      </c>
      <c r="D21" s="9">
        <f>SUM(D22:D24)</f>
        <v>0</v>
      </c>
      <c r="E21" s="9">
        <f>SUM(E22:E24)</f>
        <v>4513.54</v>
      </c>
      <c r="F21" s="11"/>
      <c r="G21" s="12"/>
      <c r="H21" s="29"/>
    </row>
    <row r="22" spans="1:8" s="6" customFormat="1" ht="15" customHeight="1">
      <c r="A22" s="21" t="s">
        <v>61</v>
      </c>
      <c r="B22" s="20" t="s">
        <v>62</v>
      </c>
      <c r="C22" s="31"/>
      <c r="D22" s="31"/>
      <c r="E22" s="34">
        <v>3526.51</v>
      </c>
      <c r="F22" s="13">
        <v>207.9</v>
      </c>
      <c r="G22" s="12" t="e">
        <f>F22/#REF!*100</f>
        <v>#REF!</v>
      </c>
      <c r="H22" s="29" t="e">
        <f>#REF!/E39*100</f>
        <v>#REF!</v>
      </c>
    </row>
    <row r="23" spans="1:8" s="6" customFormat="1" ht="15" customHeight="1">
      <c r="A23" s="21" t="s">
        <v>64</v>
      </c>
      <c r="B23" s="20" t="s">
        <v>65</v>
      </c>
      <c r="C23" s="31"/>
      <c r="D23" s="31"/>
      <c r="E23" s="34">
        <v>452.03</v>
      </c>
      <c r="F23" s="13"/>
      <c r="G23" s="12"/>
      <c r="H23" s="29"/>
    </row>
    <row r="24" spans="1:8" ht="15" customHeight="1">
      <c r="A24" s="21" t="s">
        <v>23</v>
      </c>
      <c r="B24" s="20" t="s">
        <v>26</v>
      </c>
      <c r="C24" s="31">
        <v>1440</v>
      </c>
      <c r="D24" s="31"/>
      <c r="E24" s="34">
        <v>535</v>
      </c>
      <c r="F24" s="13">
        <v>0</v>
      </c>
      <c r="G24" s="12" t="e">
        <f>F24/#REF!*100</f>
        <v>#REF!</v>
      </c>
      <c r="H24" s="29" t="e">
        <f>#REF!/E39*100</f>
        <v>#REF!</v>
      </c>
    </row>
    <row r="25" spans="1:8" ht="15" customHeight="1">
      <c r="A25" s="24" t="s">
        <v>42</v>
      </c>
      <c r="B25" s="18" t="s">
        <v>36</v>
      </c>
      <c r="C25" s="9">
        <f>SUM(C26:C28)</f>
        <v>10059.7</v>
      </c>
      <c r="D25" s="9">
        <f>SUM(D26:D28)</f>
        <v>140</v>
      </c>
      <c r="E25" s="9">
        <f>SUM(E26:E29)</f>
        <v>104896.98</v>
      </c>
      <c r="F25" s="13">
        <v>83.2</v>
      </c>
      <c r="G25" s="12">
        <f>F25/E24*100</f>
        <v>15.551401869158878</v>
      </c>
      <c r="H25" s="29">
        <f>E24/E39*100</f>
        <v>0.39447775385104306</v>
      </c>
    </row>
    <row r="26" spans="1:8" s="6" customFormat="1" ht="15" customHeight="1">
      <c r="A26" s="21" t="s">
        <v>18</v>
      </c>
      <c r="B26" s="20" t="s">
        <v>10</v>
      </c>
      <c r="C26" s="31">
        <v>2465.5</v>
      </c>
      <c r="D26" s="31"/>
      <c r="E26" s="34">
        <v>88492.12</v>
      </c>
      <c r="F26" s="9">
        <f>F28+F29+F27</f>
        <v>5422.3</v>
      </c>
      <c r="G26" s="10">
        <f>F26/E25*100</f>
        <v>5.169166929305305</v>
      </c>
      <c r="H26" s="28">
        <f>E25/E39*100</f>
        <v>77.34490664702389</v>
      </c>
    </row>
    <row r="27" spans="1:8" s="7" customFormat="1" ht="15" customHeight="1">
      <c r="A27" s="21" t="s">
        <v>11</v>
      </c>
      <c r="B27" s="20" t="s">
        <v>12</v>
      </c>
      <c r="C27" s="31">
        <v>980.9</v>
      </c>
      <c r="D27" s="31"/>
      <c r="E27" s="11">
        <v>844</v>
      </c>
      <c r="F27" s="11">
        <v>659.6</v>
      </c>
      <c r="G27" s="12">
        <f>F27/E26*100</f>
        <v>0.7453771025035902</v>
      </c>
      <c r="H27" s="29">
        <f>E26/E39*100</f>
        <v>65.24892099274199</v>
      </c>
    </row>
    <row r="28" spans="1:8" ht="15" customHeight="1">
      <c r="A28" s="21" t="s">
        <v>27</v>
      </c>
      <c r="B28" s="20" t="s">
        <v>28</v>
      </c>
      <c r="C28" s="31">
        <v>6613.3</v>
      </c>
      <c r="D28" s="31">
        <v>140</v>
      </c>
      <c r="E28" s="11">
        <v>8479.39</v>
      </c>
      <c r="F28" s="11">
        <v>675.5</v>
      </c>
      <c r="G28" s="12">
        <f>F28/E27*100</f>
        <v>80.03554502369668</v>
      </c>
      <c r="H28" s="29">
        <f>E27/E39*100</f>
        <v>0.6223163070098698</v>
      </c>
    </row>
    <row r="29" spans="1:8" ht="15" customHeight="1">
      <c r="A29" s="21" t="s">
        <v>59</v>
      </c>
      <c r="B29" s="20" t="s">
        <v>60</v>
      </c>
      <c r="C29" s="31"/>
      <c r="D29" s="31"/>
      <c r="E29" s="11">
        <v>7081.47</v>
      </c>
      <c r="F29" s="11">
        <v>4087.2</v>
      </c>
      <c r="G29" s="12">
        <f>F29/E28*100</f>
        <v>48.201580538222686</v>
      </c>
      <c r="H29" s="29">
        <f>E28/E39*100</f>
        <v>6.252206955564478</v>
      </c>
    </row>
    <row r="30" spans="1:8" ht="15" customHeight="1">
      <c r="A30" s="15" t="s">
        <v>13</v>
      </c>
      <c r="B30" s="18" t="s">
        <v>37</v>
      </c>
      <c r="C30" s="9">
        <f>C31</f>
        <v>155</v>
      </c>
      <c r="D30" s="9">
        <f>D31</f>
        <v>170</v>
      </c>
      <c r="E30" s="9">
        <f>E31</f>
        <v>504.68</v>
      </c>
      <c r="F30" s="11"/>
      <c r="G30" s="12"/>
      <c r="H30" s="29"/>
    </row>
    <row r="31" spans="1:8" s="6" customFormat="1" ht="15" customHeight="1">
      <c r="A31" s="21" t="s">
        <v>14</v>
      </c>
      <c r="B31" s="20" t="s">
        <v>15</v>
      </c>
      <c r="C31" s="31">
        <v>155</v>
      </c>
      <c r="D31" s="31">
        <v>170</v>
      </c>
      <c r="E31" s="11">
        <v>504.68</v>
      </c>
      <c r="F31" s="9">
        <f>SUM(F32)</f>
        <v>126.2</v>
      </c>
      <c r="G31" s="10">
        <f>F31/E30*100</f>
        <v>25.005944360783072</v>
      </c>
      <c r="H31" s="28">
        <f>E30/E39*100</f>
        <v>0.3721215566608307</v>
      </c>
    </row>
    <row r="32" spans="1:8" ht="22.5" customHeight="1">
      <c r="A32" s="15" t="s">
        <v>43</v>
      </c>
      <c r="B32" s="18" t="s">
        <v>38</v>
      </c>
      <c r="C32" s="9" t="e">
        <f>C33+#REF!</f>
        <v>#REF!</v>
      </c>
      <c r="D32" s="9" t="e">
        <f>D33+#REF!</f>
        <v>#REF!</v>
      </c>
      <c r="E32" s="9">
        <f>E33</f>
        <v>8908.72</v>
      </c>
      <c r="F32" s="11">
        <v>126.2</v>
      </c>
      <c r="G32" s="12">
        <f>F32/E31*100</f>
        <v>25.005944360783072</v>
      </c>
      <c r="H32" s="29">
        <f>E31/E39*100</f>
        <v>0.3721215566608307</v>
      </c>
    </row>
    <row r="33" spans="1:8" s="6" customFormat="1" ht="27" customHeight="1">
      <c r="A33" s="21" t="s">
        <v>19</v>
      </c>
      <c r="B33" s="20" t="s">
        <v>16</v>
      </c>
      <c r="C33" s="31">
        <v>6646.4</v>
      </c>
      <c r="D33" s="31">
        <v>300</v>
      </c>
      <c r="E33" s="11">
        <v>8908.72</v>
      </c>
      <c r="F33" s="9" t="e">
        <f>#REF!</f>
        <v>#REF!</v>
      </c>
      <c r="G33" s="10" t="e">
        <f>F33/E32*100</f>
        <v>#REF!</v>
      </c>
      <c r="H33" s="28">
        <f>E32/E39*100</f>
        <v>6.568769822967971</v>
      </c>
    </row>
    <row r="34" spans="1:8" ht="15.75" customHeight="1">
      <c r="A34" s="15" t="s">
        <v>17</v>
      </c>
      <c r="B34" s="18" t="s">
        <v>39</v>
      </c>
      <c r="C34" s="9">
        <f>C36+C35</f>
        <v>400.5</v>
      </c>
      <c r="D34" s="9">
        <f>D36+D35</f>
        <v>0</v>
      </c>
      <c r="E34" s="9">
        <f>E36+E35</f>
        <v>884.8199999999999</v>
      </c>
      <c r="F34" s="11"/>
      <c r="G34" s="12"/>
      <c r="H34" s="29"/>
    </row>
    <row r="35" spans="1:8" s="6" customFormat="1" ht="15" customHeight="1">
      <c r="A35" s="19" t="s">
        <v>45</v>
      </c>
      <c r="B35" s="20" t="s">
        <v>46</v>
      </c>
      <c r="C35" s="31">
        <v>113.5</v>
      </c>
      <c r="D35" s="31"/>
      <c r="E35" s="11">
        <v>479.82</v>
      </c>
      <c r="F35" s="9">
        <f>F37+F36</f>
        <v>113.6</v>
      </c>
      <c r="G35" s="10">
        <f>F35/E34*100</f>
        <v>12.838769467236274</v>
      </c>
      <c r="H35" s="28">
        <f>E34/E39*100</f>
        <v>0.6524145909579063</v>
      </c>
    </row>
    <row r="36" spans="1:8" s="6" customFormat="1" ht="15" customHeight="1">
      <c r="A36" s="21" t="s">
        <v>29</v>
      </c>
      <c r="B36" s="20" t="s">
        <v>30</v>
      </c>
      <c r="C36" s="31">
        <v>287</v>
      </c>
      <c r="D36" s="31"/>
      <c r="E36" s="11">
        <v>405</v>
      </c>
      <c r="F36" s="11">
        <v>0</v>
      </c>
      <c r="G36" s="12"/>
      <c r="H36" s="29">
        <f>E35/E39*100</f>
        <v>0.35379124458468686</v>
      </c>
    </row>
    <row r="37" spans="1:8" ht="16.5" customHeight="1">
      <c r="A37" s="15" t="s">
        <v>44</v>
      </c>
      <c r="B37" s="18" t="s">
        <v>51</v>
      </c>
      <c r="C37" s="9">
        <f>C38</f>
        <v>500</v>
      </c>
      <c r="D37" s="9">
        <f>D38</f>
        <v>0</v>
      </c>
      <c r="E37" s="9">
        <f>E38</f>
        <v>381.5</v>
      </c>
      <c r="F37" s="11">
        <v>113.6</v>
      </c>
      <c r="G37" s="12">
        <f>F37/E36*100</f>
        <v>28.049382716049383</v>
      </c>
      <c r="H37" s="29">
        <f>E36/E39*100</f>
        <v>0.2986233463732195</v>
      </c>
    </row>
    <row r="38" spans="1:8" s="6" customFormat="1" ht="19.5" customHeight="1">
      <c r="A38" s="21" t="s">
        <v>52</v>
      </c>
      <c r="B38" s="20" t="s">
        <v>53</v>
      </c>
      <c r="C38" s="31">
        <v>500</v>
      </c>
      <c r="D38" s="31"/>
      <c r="E38" s="11">
        <v>381.5</v>
      </c>
      <c r="F38" s="9">
        <f>F39</f>
        <v>119.9</v>
      </c>
      <c r="G38" s="10">
        <f>F38/E37*100</f>
        <v>31.428571428571427</v>
      </c>
      <c r="H38" s="28">
        <f>E37/E39*100</f>
        <v>0.28129581886761296</v>
      </c>
    </row>
    <row r="39" spans="1:8" ht="15" customHeight="1">
      <c r="A39" s="26" t="s">
        <v>22</v>
      </c>
      <c r="B39" s="27"/>
      <c r="C39" s="9" t="e">
        <f>SUM(C11+C16+C18+C21+C25+C30+C32+C37+C34)</f>
        <v>#REF!</v>
      </c>
      <c r="D39" s="9" t="e">
        <f>SUM(D11+D16+D18+D21+D25+D30+D32+D37+D34)</f>
        <v>#REF!</v>
      </c>
      <c r="E39" s="9">
        <f>SUM(E11+E16+E18+E21+E25+E30+E32+E37+E34)</f>
        <v>135622.34999999998</v>
      </c>
      <c r="F39" s="11">
        <v>119.9</v>
      </c>
      <c r="G39" s="12">
        <f>F39/E38*100</f>
        <v>31.428571428571427</v>
      </c>
      <c r="H39" s="29">
        <f>E38/E39*100</f>
        <v>0.28129581886761296</v>
      </c>
    </row>
    <row r="40" spans="5:8" ht="15" customHeight="1">
      <c r="E40" s="2" t="s">
        <v>67</v>
      </c>
      <c r="F40" s="9" t="e">
        <f>SUM(F11+F17+F19+#REF!+F26+F31+F33+#REF!+F35+#REF!)</f>
        <v>#REF!</v>
      </c>
      <c r="G40" s="10" t="e">
        <f>F40/E39*100</f>
        <v>#REF!</v>
      </c>
      <c r="H40" s="28" t="e">
        <f>H11+H17+H19+#REF!+H26+H31+H33+H38+H35</f>
        <v>#REF!</v>
      </c>
    </row>
  </sheetData>
  <sheetProtection/>
  <mergeCells count="11">
    <mergeCell ref="H8:H10"/>
    <mergeCell ref="F8:F10"/>
    <mergeCell ref="E8:E10"/>
    <mergeCell ref="G8:G10"/>
    <mergeCell ref="C8:C10"/>
    <mergeCell ref="D8:D10"/>
    <mergeCell ref="A8:A10"/>
    <mergeCell ref="B2:G3"/>
    <mergeCell ref="A5:E5"/>
    <mergeCell ref="B8:B10"/>
    <mergeCell ref="A6:F6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2016-10-31T08:34:41Z</cp:lastPrinted>
  <dcterms:created xsi:type="dcterms:W3CDTF">2005-07-27T12:36:10Z</dcterms:created>
  <dcterms:modified xsi:type="dcterms:W3CDTF">2016-10-31T08:35:06Z</dcterms:modified>
  <cp:category/>
  <cp:version/>
  <cp:contentType/>
  <cp:contentStatus/>
</cp:coreProperties>
</file>