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<sst xmlns="http://schemas.openxmlformats.org/spreadsheetml/2006/main" count="74" uniqueCount="73">
  <si>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</si>
  <si>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</si>
  <si>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</si>
  <si>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</si>
  <si>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</si>
  <si>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</si>
  <si>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</si>
  <si>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</si>
  <si>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</si>
  <si>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</si>
  <si>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</si>
  <si>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</si>
  <si>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</si>
  <si>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</si>
  <si>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</si>
  <si>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</si>
  <si>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</si>
  <si>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</si>
  <si>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</si>
  <si>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</si>
  <si>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</si>
  <si>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</si>
  <si>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</si>
  <si>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</si>
  <si>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</si>
  <si>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</si>
  <si>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</si>
  <si>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</si>
  <si>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</si>
  <si>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</si>
  <si>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</si>
  <si>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</si>
  <si>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</si>
  <si>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</si>
  <si>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</si>
  <si>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</si>
  <si>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</si>
  <si>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</si>
  <si>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</si>
  <si>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</si>
  <si>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</si>
  <si>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</si>
  <si>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</si>
  <si>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</si>
  <si>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</si>
  <si>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</si>
  <si>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</si>
  <si>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</si>
  <si>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</si>
  <si>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</si>
  <si>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</si>
  <si>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</si>
  <si>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</si>
  <si>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</si>
  <si>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</si>
  <si>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</si>
  <si>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</si>
  <si>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</si>
  <si>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</si>
  <si>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</si>
  <si>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</si>
  <si>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</si>
  <si>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</si>
  <si>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</si>
  <si>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r>
      <t xml:space="preserve">Бюджет на 2018 год </t>
    </r>
    <r>
      <rPr>
        <sz val="10"/>
        <rFont val="Times New Roman"/>
        <family val="1"/>
      </rPr>
      <t>(тыс. руб.)</t>
    </r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</si>
  <si>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</si>
  <si>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</si>
  <si>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1003</t>
  </si>
  <si>
    <t>Социальное обеспечение населения</t>
  </si>
  <si>
    <t>Пенсионное обеспечение</t>
  </si>
  <si>
    <t xml:space="preserve">Расходы бюджета Новосветского сельского поселения за  9 месяцев 2018 года по разделам и подразделам функциональной классификации расходов бюджетов РФ </t>
  </si>
  <si>
    <r>
      <t xml:space="preserve">Исполнение за 9 месяцев  2018 года </t>
    </r>
    <r>
      <rPr>
        <sz val="10"/>
        <rFont val="Times New Roman"/>
        <family val="1"/>
      </rPr>
      <t>(тыс. руб.)</t>
    </r>
  </si>
  <si>
    <t>к Постановлению Администрации Новосветского сельского поселения         Гатчинского муниципального района              № 437  от 22 октября  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</si>
</sst>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172" fontId="9" fillId="0" borderId="10" xfId="60" applyNumberFormat="1" applyFont="1" applyBorder="1" applyAlignment="1">
      <alignment horizontal="right" vertical="center" wrapText="1"/>
    </xf>
    <xf numFmtId="2" fontId="4" fillId="0" borderId="10" xfId="60" applyNumberFormat="1" applyFont="1" applyBorder="1" applyAlignment="1">
      <alignment horizontal="right" vertical="center" wrapText="1"/>
    </xf>
    <xf numFmtId="172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K5" sqref="K5"/>
    </sheetView>
  </sheetViews>
  <sheetFormatPr defaultColWidth="9.125" defaultRowHeight="12.75"/>
  <cols>
    <col min="1" max="1" width="44.125" style="1" customWidth="1"/>
    <col min="2" max="2" width="10.75390625" style="1" customWidth="1"/>
    <col min="3" max="3" width="12.50390625" style="1" hidden="1" customWidth="1"/>
    <col min="4" max="4" width="12.875" style="1" hidden="1" customWidth="1"/>
    <col min="5" max="5" width="12.375" style="2" customWidth="1"/>
    <col min="6" max="6" width="12.50390625" style="2" hidden="1" customWidth="1"/>
    <col min="7" max="7" width="12.00390625" style="2" hidden="1" customWidth="1"/>
    <col min="8" max="8" width="10.50390625" style="1" hidden="1" customWidth="1"/>
    <col min="9" max="9" width="12.375" style="1" customWidth="1"/>
    <col min="10" max="10" width="11.625" style="1" customWidth="1"/>
    <col min="11" max="16384" width="9.125" style="1" customWidth="1"/>
  </cols>
  <sheetData>
    <row r="1" spans="5:10" ht="15.75" customHeight="1">
      <c r="E1" s="43" t="s">
        <v>63</v>
      </c>
      <c r="F1" s="43"/>
      <c r="G1" s="43"/>
      <c r="H1" s="43"/>
      <c r="I1" s="43"/>
      <c r="J1" s="43"/>
    </row>
    <row r="2" spans="2:10" ht="5.25" customHeight="1">
      <c r="B2" s="33"/>
      <c r="C2" s="33"/>
      <c r="D2" s="33"/>
      <c r="E2" s="42" t="s">
        <v>72</v>
      </c>
      <c r="F2" s="42"/>
      <c r="G2" s="42"/>
      <c r="H2" s="42"/>
      <c r="I2" s="42"/>
      <c r="J2" s="42"/>
    </row>
    <row r="3" spans="1:10" ht="46.5" customHeight="1">
      <c r="A3" s="3"/>
      <c r="B3" s="33"/>
      <c r="C3" s="33"/>
      <c r="D3" s="33"/>
      <c r="E3" s="42"/>
      <c r="F3" s="42"/>
      <c r="G3" s="42"/>
      <c r="H3" s="42"/>
      <c r="I3" s="42"/>
      <c r="J3" s="42"/>
    </row>
    <row r="4" spans="1:5" ht="12.75" customHeight="1">
      <c r="A4" s="3"/>
      <c r="B4" s="3"/>
      <c r="C4" s="3"/>
      <c r="D4" s="3"/>
      <c r="E4" s="4"/>
    </row>
    <row r="5" spans="1:10" ht="30.75" customHeight="1">
      <c r="A5" s="44" t="s">
        <v>70</v>
      </c>
      <c r="B5" s="44"/>
      <c r="C5" s="44"/>
      <c r="D5" s="44"/>
      <c r="E5" s="44"/>
      <c r="F5" s="44"/>
      <c r="G5" s="44"/>
      <c r="H5" s="44"/>
      <c r="I5" s="44"/>
      <c r="J5" s="44"/>
    </row>
    <row r="6" spans="1:7" ht="12.75" customHeight="1">
      <c r="A6" s="45"/>
      <c r="B6" s="45"/>
      <c r="C6" s="45"/>
      <c r="D6" s="45"/>
      <c r="E6" s="45"/>
      <c r="F6" s="45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8" t="s">
        <v>0</v>
      </c>
      <c r="B8" s="38" t="s">
        <v>29</v>
      </c>
      <c r="C8" s="38" t="s">
        <v>52</v>
      </c>
      <c r="D8" s="38" t="s">
        <v>53</v>
      </c>
      <c r="E8" s="38" t="s">
        <v>64</v>
      </c>
      <c r="F8" s="38" t="s">
        <v>44</v>
      </c>
      <c r="G8" s="41" t="s">
        <v>38</v>
      </c>
      <c r="H8" s="37" t="s">
        <v>46</v>
      </c>
      <c r="I8" s="38" t="s">
        <v>71</v>
      </c>
      <c r="J8" s="38" t="s">
        <v>38</v>
      </c>
    </row>
    <row r="9" spans="1:10" ht="16.5" customHeight="1">
      <c r="A9" s="39"/>
      <c r="B9" s="39"/>
      <c r="C9" s="39"/>
      <c r="D9" s="39"/>
      <c r="E9" s="39"/>
      <c r="F9" s="39"/>
      <c r="G9" s="39"/>
      <c r="H9" s="37"/>
      <c r="I9" s="39"/>
      <c r="J9" s="39"/>
    </row>
    <row r="10" spans="1:10" ht="15" customHeight="1">
      <c r="A10" s="40"/>
      <c r="B10" s="40"/>
      <c r="C10" s="40"/>
      <c r="D10" s="40"/>
      <c r="E10" s="40"/>
      <c r="F10" s="40"/>
      <c r="G10" s="40"/>
      <c r="H10" s="37"/>
      <c r="I10" s="40"/>
      <c r="J10" s="40"/>
    </row>
    <row r="11" spans="1:10" s="6" customFormat="1" ht="15" customHeight="1">
      <c r="A11" s="15" t="s">
        <v>1</v>
      </c>
      <c r="B11" s="16" t="s">
        <v>30</v>
      </c>
      <c r="C11" s="30">
        <f>SUM(C12:C16)</f>
        <v>10459.9</v>
      </c>
      <c r="D11" s="9">
        <f>SUM(D12:D16)</f>
        <v>0</v>
      </c>
      <c r="E11" s="9">
        <f>SUM(E12:E16)</f>
        <v>14796</v>
      </c>
      <c r="F11" s="9">
        <f>F12+F13+F15+F16</f>
        <v>6166.9000000000015</v>
      </c>
      <c r="G11" s="10">
        <f aca="true" t="shared" si="0" ref="G11:G28">F11/E11*100</f>
        <v>41.67950797512842</v>
      </c>
      <c r="H11" s="26">
        <f>E11/E42*100</f>
        <v>16.894856466227697</v>
      </c>
      <c r="I11" s="9">
        <f>SUM(I12:I16)</f>
        <v>9220.8</v>
      </c>
      <c r="J11" s="10">
        <f>I11/E11*100</f>
        <v>62.319545823195455</v>
      </c>
    </row>
    <row r="12" spans="1:10" s="6" customFormat="1" ht="52.5" customHeight="1">
      <c r="A12" s="17" t="s">
        <v>47</v>
      </c>
      <c r="B12" s="18" t="s">
        <v>24</v>
      </c>
      <c r="C12" s="28">
        <v>318.4</v>
      </c>
      <c r="D12" s="28"/>
      <c r="E12" s="11">
        <v>105</v>
      </c>
      <c r="F12" s="11">
        <v>204.6</v>
      </c>
      <c r="G12" s="12">
        <f t="shared" si="0"/>
        <v>194.85714285714286</v>
      </c>
      <c r="H12" s="27">
        <f>E12/E42*100</f>
        <v>0.1198945612972363</v>
      </c>
      <c r="I12" s="13">
        <v>5</v>
      </c>
      <c r="J12" s="34">
        <f>I12/E12*100</f>
        <v>4.761904761904762</v>
      </c>
    </row>
    <row r="13" spans="1:10" ht="15" customHeight="1">
      <c r="A13" s="19" t="s">
        <v>2</v>
      </c>
      <c r="B13" s="18" t="s">
        <v>3</v>
      </c>
      <c r="C13" s="28">
        <v>9592</v>
      </c>
      <c r="D13" s="28"/>
      <c r="E13" s="11">
        <v>12436.26</v>
      </c>
      <c r="F13" s="11">
        <v>5840.1</v>
      </c>
      <c r="G13" s="12">
        <f t="shared" si="0"/>
        <v>46.960259756550606</v>
      </c>
      <c r="H13" s="27">
        <f>E13/E42*100</f>
        <v>14.200380351222552</v>
      </c>
      <c r="I13" s="23">
        <v>8102.48</v>
      </c>
      <c r="J13" s="12">
        <f aca="true" t="shared" si="1" ref="J13:J42">I13/E13*100</f>
        <v>65.15206340169793</v>
      </c>
    </row>
    <row r="14" spans="1:10" ht="38.25" customHeight="1">
      <c r="A14" s="20" t="s">
        <v>65</v>
      </c>
      <c r="B14" s="21" t="s">
        <v>66</v>
      </c>
      <c r="C14" s="29"/>
      <c r="D14" s="29"/>
      <c r="E14" s="11">
        <v>211.4</v>
      </c>
      <c r="F14" s="11"/>
      <c r="G14" s="12"/>
      <c r="H14" s="27"/>
      <c r="I14" s="23">
        <v>158.55</v>
      </c>
      <c r="J14" s="12">
        <f t="shared" si="1"/>
        <v>75</v>
      </c>
    </row>
    <row r="15" spans="1:10" ht="15" customHeight="1">
      <c r="A15" s="20" t="s">
        <v>4</v>
      </c>
      <c r="B15" s="21" t="s">
        <v>54</v>
      </c>
      <c r="C15" s="29">
        <v>200</v>
      </c>
      <c r="D15" s="29"/>
      <c r="E15" s="11">
        <v>100</v>
      </c>
      <c r="F15" s="11">
        <v>30.6</v>
      </c>
      <c r="G15" s="12">
        <f t="shared" si="0"/>
        <v>30.599999999999998</v>
      </c>
      <c r="H15" s="27">
        <f>E15/E42*100</f>
        <v>0.11418529647355838</v>
      </c>
      <c r="I15" s="23">
        <v>0</v>
      </c>
      <c r="J15" s="34">
        <f t="shared" si="1"/>
        <v>0</v>
      </c>
    </row>
    <row r="16" spans="1:10" ht="15" customHeight="1">
      <c r="A16" s="19" t="s">
        <v>5</v>
      </c>
      <c r="B16" s="18" t="s">
        <v>55</v>
      </c>
      <c r="C16" s="28">
        <v>349.5</v>
      </c>
      <c r="D16" s="28"/>
      <c r="E16" s="11">
        <v>1943.34</v>
      </c>
      <c r="F16" s="13">
        <v>91.6</v>
      </c>
      <c r="G16" s="12">
        <f t="shared" si="0"/>
        <v>4.713534430413618</v>
      </c>
      <c r="H16" s="27">
        <f>E16/E42*100</f>
        <v>2.2190085404892494</v>
      </c>
      <c r="I16" s="23">
        <v>954.77</v>
      </c>
      <c r="J16" s="34">
        <f t="shared" si="1"/>
        <v>49.13036318914858</v>
      </c>
    </row>
    <row r="17" spans="1:10" ht="15" customHeight="1">
      <c r="A17" s="22" t="s">
        <v>20</v>
      </c>
      <c r="B17" s="16" t="s">
        <v>31</v>
      </c>
      <c r="C17" s="9">
        <v>0</v>
      </c>
      <c r="D17" s="9">
        <v>0</v>
      </c>
      <c r="E17" s="9">
        <f>E18</f>
        <v>254.4</v>
      </c>
      <c r="F17" s="9">
        <f>F18</f>
        <v>112.6</v>
      </c>
      <c r="G17" s="10">
        <f t="shared" si="0"/>
        <v>44.26100628930818</v>
      </c>
      <c r="H17" s="26">
        <f>E17/E42*100</f>
        <v>0.2904873942287325</v>
      </c>
      <c r="I17" s="35">
        <f>I18</f>
        <v>171.34</v>
      </c>
      <c r="J17" s="34">
        <f t="shared" si="1"/>
        <v>67.3506289308176</v>
      </c>
    </row>
    <row r="18" spans="1:10" ht="15" customHeight="1">
      <c r="A18" s="19" t="s">
        <v>21</v>
      </c>
      <c r="B18" s="18" t="s">
        <v>25</v>
      </c>
      <c r="C18" s="28"/>
      <c r="D18" s="28"/>
      <c r="E18" s="11">
        <v>254.4</v>
      </c>
      <c r="F18" s="11">
        <v>112.6</v>
      </c>
      <c r="G18" s="12">
        <f t="shared" si="0"/>
        <v>44.26100628930818</v>
      </c>
      <c r="H18" s="27">
        <f>E18/E42*100</f>
        <v>0.2904873942287325</v>
      </c>
      <c r="I18" s="23">
        <v>171.34</v>
      </c>
      <c r="J18" s="34">
        <f t="shared" si="1"/>
        <v>67.3506289308176</v>
      </c>
    </row>
    <row r="19" spans="1:10" s="6" customFormat="1" ht="15" customHeight="1">
      <c r="A19" s="15" t="s">
        <v>6</v>
      </c>
      <c r="B19" s="16" t="s">
        <v>32</v>
      </c>
      <c r="C19" s="9">
        <f>SUM(C20:C21)</f>
        <v>650</v>
      </c>
      <c r="D19" s="9">
        <f>SUM(D20:D21)</f>
        <v>0</v>
      </c>
      <c r="E19" s="9">
        <f>SUM(E20:E22)</f>
        <v>1430</v>
      </c>
      <c r="F19" s="14">
        <f>F20+F21</f>
        <v>42.8</v>
      </c>
      <c r="G19" s="10">
        <f t="shared" si="0"/>
        <v>2.993006993006993</v>
      </c>
      <c r="H19" s="26">
        <f>E19/E42*100</f>
        <v>1.6328497395718848</v>
      </c>
      <c r="I19" s="35">
        <f>I20+I21</f>
        <v>530.24</v>
      </c>
      <c r="J19" s="34">
        <f t="shared" si="1"/>
        <v>37.07972027972028</v>
      </c>
    </row>
    <row r="20" spans="1:10" ht="29.25" customHeight="1">
      <c r="A20" s="19" t="s">
        <v>56</v>
      </c>
      <c r="B20" s="18" t="s">
        <v>7</v>
      </c>
      <c r="C20" s="28">
        <v>73</v>
      </c>
      <c r="D20" s="28"/>
      <c r="E20" s="23">
        <v>470</v>
      </c>
      <c r="F20" s="13">
        <v>38.8</v>
      </c>
      <c r="G20" s="12">
        <f t="shared" si="0"/>
        <v>8.25531914893617</v>
      </c>
      <c r="H20" s="27">
        <f>E20/E42*100</f>
        <v>0.5366708934257244</v>
      </c>
      <c r="I20" s="23">
        <v>108.54</v>
      </c>
      <c r="J20" s="34">
        <f t="shared" si="1"/>
        <v>23.093617021276597</v>
      </c>
    </row>
    <row r="21" spans="1:10" ht="15" customHeight="1">
      <c r="A21" s="19" t="s">
        <v>39</v>
      </c>
      <c r="B21" s="18" t="s">
        <v>8</v>
      </c>
      <c r="C21" s="28">
        <v>577</v>
      </c>
      <c r="D21" s="28"/>
      <c r="E21" s="23">
        <v>960</v>
      </c>
      <c r="F21" s="11">
        <v>4</v>
      </c>
      <c r="G21" s="12">
        <f t="shared" si="0"/>
        <v>0.4166666666666667</v>
      </c>
      <c r="H21" s="27">
        <f>E21/E42*100</f>
        <v>1.0961788461461606</v>
      </c>
      <c r="I21" s="23">
        <v>421.7</v>
      </c>
      <c r="J21" s="34">
        <f t="shared" si="1"/>
        <v>43.927083333333336</v>
      </c>
    </row>
    <row r="22" spans="1:10" ht="29.25" customHeight="1" hidden="1">
      <c r="A22" s="19" t="s">
        <v>57</v>
      </c>
      <c r="B22" s="18" t="s">
        <v>58</v>
      </c>
      <c r="C22" s="28"/>
      <c r="D22" s="28"/>
      <c r="E22" s="32"/>
      <c r="F22" s="11"/>
      <c r="G22" s="12"/>
      <c r="H22" s="27"/>
      <c r="I22" s="32"/>
      <c r="J22" s="34" t="e">
        <f t="shared" si="1"/>
        <v>#DIV/0!</v>
      </c>
    </row>
    <row r="23" spans="1:10" s="6" customFormat="1" ht="15" customHeight="1">
      <c r="A23" s="22" t="s">
        <v>9</v>
      </c>
      <c r="B23" s="16" t="s">
        <v>33</v>
      </c>
      <c r="C23" s="9">
        <f>SUM(C24:C26)</f>
        <v>1873</v>
      </c>
      <c r="D23" s="9">
        <f>SUM(D24:D26)</f>
        <v>0</v>
      </c>
      <c r="E23" s="9">
        <f>SUM(E24:E26)</f>
        <v>22609.280000000002</v>
      </c>
      <c r="F23" s="14" t="e">
        <f>SUM(#REF!+#REF!+F26)</f>
        <v>#REF!</v>
      </c>
      <c r="G23" s="10" t="e">
        <f t="shared" si="0"/>
        <v>#REF!</v>
      </c>
      <c r="H23" s="26">
        <f>E23/E42*100</f>
        <v>25.816473398536942</v>
      </c>
      <c r="I23" s="35">
        <f>I24+I25+I26</f>
        <v>4876.34</v>
      </c>
      <c r="J23" s="34">
        <f t="shared" si="1"/>
        <v>21.567869476604294</v>
      </c>
    </row>
    <row r="24" spans="1:10" s="6" customFormat="1" ht="15" customHeight="1">
      <c r="A24" s="19" t="s">
        <v>61</v>
      </c>
      <c r="B24" s="18" t="s">
        <v>62</v>
      </c>
      <c r="C24" s="28"/>
      <c r="D24" s="28"/>
      <c r="E24" s="31">
        <v>21051.74</v>
      </c>
      <c r="F24" s="13"/>
      <c r="G24" s="12"/>
      <c r="H24" s="27"/>
      <c r="I24" s="32">
        <v>4429.61</v>
      </c>
      <c r="J24" s="34">
        <f t="shared" si="1"/>
        <v>21.041538609160096</v>
      </c>
    </row>
    <row r="25" spans="1:10" ht="15" customHeight="1">
      <c r="A25" s="19" t="s">
        <v>45</v>
      </c>
      <c r="B25" s="18" t="s">
        <v>48</v>
      </c>
      <c r="C25" s="28">
        <v>433</v>
      </c>
      <c r="D25" s="28"/>
      <c r="E25" s="31">
        <v>675</v>
      </c>
      <c r="F25" s="13">
        <v>0</v>
      </c>
      <c r="G25" s="12">
        <f t="shared" si="0"/>
        <v>0</v>
      </c>
      <c r="H25" s="27">
        <f>E25/E42*100</f>
        <v>0.770750751196519</v>
      </c>
      <c r="I25" s="32">
        <v>427.68</v>
      </c>
      <c r="J25" s="34">
        <f t="shared" si="1"/>
        <v>63.36000000000001</v>
      </c>
    </row>
    <row r="26" spans="1:10" ht="15" customHeight="1">
      <c r="A26" s="19" t="s">
        <v>23</v>
      </c>
      <c r="B26" s="18" t="s">
        <v>26</v>
      </c>
      <c r="C26" s="28">
        <v>1440</v>
      </c>
      <c r="D26" s="28"/>
      <c r="E26" s="31">
        <v>882.54</v>
      </c>
      <c r="F26" s="13">
        <v>83.2</v>
      </c>
      <c r="G26" s="12">
        <f t="shared" si="0"/>
        <v>9.4273347383688</v>
      </c>
      <c r="H26" s="27">
        <f>E26/E42*100</f>
        <v>1.007730915497742</v>
      </c>
      <c r="I26" s="32">
        <v>19.05</v>
      </c>
      <c r="J26" s="34">
        <f t="shared" si="1"/>
        <v>2.158542389013529</v>
      </c>
    </row>
    <row r="27" spans="1:10" s="6" customFormat="1" ht="15" customHeight="1">
      <c r="A27" s="22" t="s">
        <v>40</v>
      </c>
      <c r="B27" s="16" t="s">
        <v>34</v>
      </c>
      <c r="C27" s="9">
        <f>SUM(C28:C30)</f>
        <v>10059.7</v>
      </c>
      <c r="D27" s="9">
        <f>SUM(D28:D30)</f>
        <v>140</v>
      </c>
      <c r="E27" s="9">
        <f>SUM(E28:E31)</f>
        <v>27723.969999999998</v>
      </c>
      <c r="F27" s="9">
        <f>F29+F30+F28</f>
        <v>5422.3</v>
      </c>
      <c r="G27" s="10">
        <f t="shared" si="0"/>
        <v>19.558165731675516</v>
      </c>
      <c r="H27" s="26">
        <f>E27/E42*100</f>
        <v>31.65669733874038</v>
      </c>
      <c r="I27" s="35">
        <f>I28+I29+I30+I31</f>
        <v>10215.01</v>
      </c>
      <c r="J27" s="34">
        <f t="shared" si="1"/>
        <v>36.84540850390475</v>
      </c>
    </row>
    <row r="28" spans="1:10" s="7" customFormat="1" ht="15" customHeight="1">
      <c r="A28" s="19" t="s">
        <v>18</v>
      </c>
      <c r="B28" s="18" t="s">
        <v>10</v>
      </c>
      <c r="C28" s="28">
        <v>2465.5</v>
      </c>
      <c r="D28" s="28"/>
      <c r="E28" s="31">
        <v>1290.9</v>
      </c>
      <c r="F28" s="11">
        <v>659.6</v>
      </c>
      <c r="G28" s="12">
        <f t="shared" si="0"/>
        <v>51.09613447982028</v>
      </c>
      <c r="H28" s="27">
        <f>E28/E42*100</f>
        <v>1.4740179921771652</v>
      </c>
      <c r="I28" s="32">
        <v>408.11</v>
      </c>
      <c r="J28" s="34">
        <f t="shared" si="1"/>
        <v>31.6143775660392</v>
      </c>
    </row>
    <row r="29" spans="1:10" ht="15" customHeight="1">
      <c r="A29" s="19" t="s">
        <v>11</v>
      </c>
      <c r="B29" s="18" t="s">
        <v>12</v>
      </c>
      <c r="C29" s="28">
        <v>980.9</v>
      </c>
      <c r="D29" s="28"/>
      <c r="E29" s="11">
        <v>539.04</v>
      </c>
      <c r="F29" s="11">
        <v>675.5</v>
      </c>
      <c r="G29" s="12">
        <f aca="true" t="shared" si="2" ref="G29:G42">F29/E29*100</f>
        <v>125.31537548233898</v>
      </c>
      <c r="H29" s="27">
        <f>E29/E42*100</f>
        <v>0.615504422111069</v>
      </c>
      <c r="I29" s="23">
        <v>166.81</v>
      </c>
      <c r="J29" s="34">
        <f t="shared" si="1"/>
        <v>30.945755417037702</v>
      </c>
    </row>
    <row r="30" spans="1:10" ht="15" customHeight="1">
      <c r="A30" s="19" t="s">
        <v>27</v>
      </c>
      <c r="B30" s="18" t="s">
        <v>28</v>
      </c>
      <c r="C30" s="28">
        <v>6613.3</v>
      </c>
      <c r="D30" s="28">
        <v>140</v>
      </c>
      <c r="E30" s="11">
        <v>17371.03</v>
      </c>
      <c r="F30" s="11">
        <v>4087.2</v>
      </c>
      <c r="G30" s="12">
        <f t="shared" si="2"/>
        <v>23.52882932100169</v>
      </c>
      <c r="H30" s="27">
        <f>E30/E42*100</f>
        <v>19.835162106010767</v>
      </c>
      <c r="I30" s="23">
        <v>4776.33</v>
      </c>
      <c r="J30" s="34">
        <f t="shared" si="1"/>
        <v>27.495951592968293</v>
      </c>
    </row>
    <row r="31" spans="1:10" ht="15" customHeight="1">
      <c r="A31" s="19" t="s">
        <v>59</v>
      </c>
      <c r="B31" s="18" t="s">
        <v>60</v>
      </c>
      <c r="C31" s="28"/>
      <c r="D31" s="28"/>
      <c r="E31" s="11">
        <v>8523</v>
      </c>
      <c r="F31" s="11"/>
      <c r="G31" s="12"/>
      <c r="H31" s="27"/>
      <c r="I31" s="23">
        <v>4863.76</v>
      </c>
      <c r="J31" s="34">
        <f t="shared" si="1"/>
        <v>57.066291212014555</v>
      </c>
    </row>
    <row r="32" spans="1:10" s="6" customFormat="1" ht="15" customHeight="1">
      <c r="A32" s="15" t="s">
        <v>13</v>
      </c>
      <c r="B32" s="16" t="s">
        <v>35</v>
      </c>
      <c r="C32" s="9">
        <f>C33</f>
        <v>155</v>
      </c>
      <c r="D32" s="9">
        <f>D33</f>
        <v>170</v>
      </c>
      <c r="E32" s="9">
        <f>E33</f>
        <v>760.02</v>
      </c>
      <c r="F32" s="9">
        <f>SUM(F33)</f>
        <v>126.2</v>
      </c>
      <c r="G32" s="10">
        <f t="shared" si="2"/>
        <v>16.604826188784507</v>
      </c>
      <c r="H32" s="26">
        <f>E32/E42*100</f>
        <v>0.8678310902583385</v>
      </c>
      <c r="I32" s="35">
        <f>I33</f>
        <v>593.72</v>
      </c>
      <c r="J32" s="34">
        <f t="shared" si="1"/>
        <v>78.11899686850346</v>
      </c>
    </row>
    <row r="33" spans="1:10" ht="15" customHeight="1">
      <c r="A33" s="19" t="s">
        <v>14</v>
      </c>
      <c r="B33" s="18" t="s">
        <v>15</v>
      </c>
      <c r="C33" s="28">
        <v>155</v>
      </c>
      <c r="D33" s="28">
        <v>170</v>
      </c>
      <c r="E33" s="11">
        <v>760.02</v>
      </c>
      <c r="F33" s="11">
        <v>126.2</v>
      </c>
      <c r="G33" s="12">
        <f t="shared" si="2"/>
        <v>16.604826188784507</v>
      </c>
      <c r="H33" s="27">
        <f>E33/E42*100</f>
        <v>0.8678310902583385</v>
      </c>
      <c r="I33" s="23">
        <v>593.72</v>
      </c>
      <c r="J33" s="34">
        <f t="shared" si="1"/>
        <v>78.11899686850346</v>
      </c>
    </row>
    <row r="34" spans="1:10" s="6" customFormat="1" ht="27" customHeight="1">
      <c r="A34" s="15" t="s">
        <v>41</v>
      </c>
      <c r="B34" s="16" t="s">
        <v>36</v>
      </c>
      <c r="C34" s="9">
        <f>C35+C36</f>
        <v>7048.4</v>
      </c>
      <c r="D34" s="9">
        <f>D35+D36</f>
        <v>300</v>
      </c>
      <c r="E34" s="9">
        <f>E35+E36</f>
        <v>14005.53</v>
      </c>
      <c r="F34" s="9">
        <f>F35</f>
        <v>5878.3</v>
      </c>
      <c r="G34" s="10">
        <f t="shared" si="2"/>
        <v>41.97127848785444</v>
      </c>
      <c r="H34" s="26">
        <f>E34/E42*100</f>
        <v>15.992255953193164</v>
      </c>
      <c r="I34" s="35">
        <f>I35</f>
        <v>9899.25</v>
      </c>
      <c r="J34" s="34">
        <f t="shared" si="1"/>
        <v>70.68100957264737</v>
      </c>
    </row>
    <row r="35" spans="1:10" ht="15" customHeight="1">
      <c r="A35" s="19" t="s">
        <v>19</v>
      </c>
      <c r="B35" s="18" t="s">
        <v>16</v>
      </c>
      <c r="C35" s="28">
        <v>6646.4</v>
      </c>
      <c r="D35" s="28">
        <v>300</v>
      </c>
      <c r="E35" s="11">
        <v>14005.53</v>
      </c>
      <c r="F35" s="11">
        <v>5878.3</v>
      </c>
      <c r="G35" s="12">
        <f t="shared" si="2"/>
        <v>41.97127848785444</v>
      </c>
      <c r="H35" s="27">
        <f>E35/E42*100</f>
        <v>15.992255953193164</v>
      </c>
      <c r="I35" s="23">
        <v>9899.25</v>
      </c>
      <c r="J35" s="34">
        <f t="shared" si="1"/>
        <v>70.68100957264737</v>
      </c>
    </row>
    <row r="36" spans="1:10" ht="28.5" customHeight="1" hidden="1">
      <c r="A36" s="19"/>
      <c r="B36" s="18"/>
      <c r="C36" s="28">
        <v>402</v>
      </c>
      <c r="D36" s="28"/>
      <c r="E36" s="11"/>
      <c r="F36" s="11"/>
      <c r="G36" s="12"/>
      <c r="H36" s="27"/>
      <c r="I36" s="23"/>
      <c r="J36" s="34" t="e">
        <f t="shared" si="1"/>
        <v>#DIV/0!</v>
      </c>
    </row>
    <row r="37" spans="1:10" s="6" customFormat="1" ht="15" customHeight="1">
      <c r="A37" s="15" t="s">
        <v>17</v>
      </c>
      <c r="B37" s="16" t="s">
        <v>37</v>
      </c>
      <c r="C37" s="9">
        <f>C39+C38</f>
        <v>400.5</v>
      </c>
      <c r="D37" s="9">
        <f>D39+D38</f>
        <v>0</v>
      </c>
      <c r="E37" s="9">
        <f>E39+E38</f>
        <v>4252.75</v>
      </c>
      <c r="F37" s="9">
        <f>F39+F38</f>
        <v>113.6</v>
      </c>
      <c r="G37" s="10">
        <f t="shared" si="2"/>
        <v>2.6712127446946092</v>
      </c>
      <c r="H37" s="26">
        <f>E37/E42*100</f>
        <v>4.856015195779254</v>
      </c>
      <c r="I37" s="35">
        <f>I38+I39</f>
        <v>4120.46</v>
      </c>
      <c r="J37" s="34">
        <f t="shared" si="1"/>
        <v>96.88930691905237</v>
      </c>
    </row>
    <row r="38" spans="1:10" s="6" customFormat="1" ht="15" customHeight="1">
      <c r="A38" s="17" t="s">
        <v>69</v>
      </c>
      <c r="B38" s="18" t="s">
        <v>43</v>
      </c>
      <c r="C38" s="28">
        <v>113.5</v>
      </c>
      <c r="D38" s="28"/>
      <c r="E38" s="11">
        <v>529</v>
      </c>
      <c r="F38" s="11">
        <v>0</v>
      </c>
      <c r="G38" s="12"/>
      <c r="H38" s="27">
        <f>E38/E42*100</f>
        <v>0.6040402183451238</v>
      </c>
      <c r="I38" s="23">
        <v>396.71</v>
      </c>
      <c r="J38" s="34">
        <f t="shared" si="1"/>
        <v>74.99243856332703</v>
      </c>
    </row>
    <row r="39" spans="1:10" ht="16.5" customHeight="1">
      <c r="A39" s="19" t="s">
        <v>68</v>
      </c>
      <c r="B39" s="18" t="s">
        <v>67</v>
      </c>
      <c r="C39" s="28">
        <v>287</v>
      </c>
      <c r="D39" s="28"/>
      <c r="E39" s="11">
        <v>3723.75</v>
      </c>
      <c r="F39" s="11">
        <v>113.6</v>
      </c>
      <c r="G39" s="12">
        <f t="shared" si="2"/>
        <v>3.0506881503860357</v>
      </c>
      <c r="H39" s="27">
        <f>E39/E42*100</f>
        <v>4.25197497743413</v>
      </c>
      <c r="I39" s="23">
        <v>3723.75</v>
      </c>
      <c r="J39" s="34">
        <f t="shared" si="1"/>
        <v>100</v>
      </c>
    </row>
    <row r="40" spans="1:10" s="6" customFormat="1" ht="19.5" customHeight="1">
      <c r="A40" s="15" t="s">
        <v>42</v>
      </c>
      <c r="B40" s="16" t="s">
        <v>49</v>
      </c>
      <c r="C40" s="9">
        <f>C41</f>
        <v>500</v>
      </c>
      <c r="D40" s="9">
        <f>D41</f>
        <v>0</v>
      </c>
      <c r="E40" s="9">
        <f>E41</f>
        <v>1745</v>
      </c>
      <c r="F40" s="9">
        <f>F41</f>
        <v>119.9</v>
      </c>
      <c r="G40" s="10">
        <f>F40/E40*100</f>
        <v>6.871060171919771</v>
      </c>
      <c r="H40" s="26">
        <f>E40/E42*100</f>
        <v>1.9925334234635939</v>
      </c>
      <c r="I40" s="35">
        <f>I41</f>
        <v>713.14</v>
      </c>
      <c r="J40" s="34">
        <f t="shared" si="1"/>
        <v>40.8676217765043</v>
      </c>
    </row>
    <row r="41" spans="1:10" ht="15" customHeight="1">
      <c r="A41" s="19" t="s">
        <v>50</v>
      </c>
      <c r="B41" s="18" t="s">
        <v>51</v>
      </c>
      <c r="C41" s="28">
        <v>500</v>
      </c>
      <c r="D41" s="28"/>
      <c r="E41" s="11">
        <v>1745</v>
      </c>
      <c r="F41" s="11">
        <v>119.9</v>
      </c>
      <c r="G41" s="12">
        <f>F41/E41*100</f>
        <v>6.871060171919771</v>
      </c>
      <c r="H41" s="27">
        <f>E41/E42*100</f>
        <v>1.9925334234635939</v>
      </c>
      <c r="I41" s="23">
        <v>713.14</v>
      </c>
      <c r="J41" s="34">
        <f t="shared" si="1"/>
        <v>40.8676217765043</v>
      </c>
    </row>
    <row r="42" spans="1:10" ht="15" customHeight="1">
      <c r="A42" s="24" t="s">
        <v>22</v>
      </c>
      <c r="B42" s="25"/>
      <c r="C42" s="9">
        <f>SUM(C11+C17+C19+C23+C27+C32+C34+C40+C37)</f>
        <v>31146.5</v>
      </c>
      <c r="D42" s="9">
        <f>SUM(D11+D17+D19+D23+D27+D32+D34+D40+D37)</f>
        <v>610</v>
      </c>
      <c r="E42" s="9">
        <f>SUM(E11+E17+E19+E23+E27+E32+E34+E40+E37)</f>
        <v>87576.95000000001</v>
      </c>
      <c r="F42" s="9" t="e">
        <f>SUM(F11+F17+F19+F23+F27+F32+F34+#REF!+F37+#REF!)</f>
        <v>#REF!</v>
      </c>
      <c r="G42" s="10" t="e">
        <f t="shared" si="2"/>
        <v>#REF!</v>
      </c>
      <c r="H42" s="26">
        <f>H11+H17+H19+H23+H27+H32+H34+H40+H37</f>
        <v>99.99999999999999</v>
      </c>
      <c r="I42" s="35">
        <f>I11+I17+I19+I23+I27+I32+I34+I37+I40</f>
        <v>40340.299999999996</v>
      </c>
      <c r="J42" s="36">
        <f t="shared" si="1"/>
        <v>46.06269115332287</v>
      </c>
    </row>
  </sheetData>
  <sheetProtection/>
  <mergeCells count="14">
    <mergeCell ref="A8:A10"/>
    <mergeCell ref="J8:J10"/>
    <mergeCell ref="E1:J1"/>
    <mergeCell ref="A5:J5"/>
    <mergeCell ref="B8:B10"/>
    <mergeCell ref="A6:F6"/>
    <mergeCell ref="C8:C10"/>
    <mergeCell ref="I8:I10"/>
    <mergeCell ref="H8:H10"/>
    <mergeCell ref="F8:F10"/>
    <mergeCell ref="E8:E10"/>
    <mergeCell ref="G8:G10"/>
    <mergeCell ref="E2:J3"/>
    <mergeCell ref="D8:D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2018-10-24T14:23:23Z</cp:lastPrinted>
  <dcterms:created xsi:type="dcterms:W3CDTF">2005-07-27T12:36:10Z</dcterms:created>
  <dcterms:modified xsi:type="dcterms:W3CDTF">2018-10-24T14:23:30Z</dcterms:modified>
  <cp:category/>
  <cp:version/>
  <cp:contentType/>
  <cp:contentStatus/>
</cp:coreProperties>
</file>