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8988" windowHeight="10920" activeTab="0"/>
  </bookViews>
  <sheets>
    <sheet name="прил 3" sheetId="1" r:id="rId1"/>
  </sheets>
  <definedNames/>
  <calcPr fullCalcOnLoad="1"/>
</workbook>
</file>

<file path=xl/sharedStrings.xml><?xml version="1.0" encoding="utf-8"?>
<sst xmlns="http://schemas.openxmlformats.org/spreadsheetml/2006/main" count="71" uniqueCount="70">
  <si>
    <t>Наименование показателя</t>
  </si>
  <si>
    <t>Общегосударственные вопросы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</si>
  <si>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</si>
  <si>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</si>
  <si>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</si>
  <si>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</si>
  <si>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</si>
  <si>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0309</t>
  </si>
  <si>
    <t>0310</t>
  </si>
  <si>
    <t>Национальная экономика</t>
  </si>
  <si>
    <t>0501</t>
  </si>
  <si>
    <t>Коммунальное хозяйство</t>
  </si>
  <si>
    <t>0502</t>
  </si>
  <si>
    <t>Образование</t>
  </si>
  <si>
    <t>Молодежная политика и оздоровление детей</t>
  </si>
  <si>
    <t>0707</t>
  </si>
  <si>
    <t>0801</t>
  </si>
  <si>
    <t>Социальная политика</t>
  </si>
  <si>
    <t>Жилищное  хозяйство</t>
  </si>
  <si>
    <t xml:space="preserve">Культура   </t>
  </si>
  <si>
    <t>Национальная  оборона</t>
  </si>
  <si>
    <t>Мобилизационная и вневойсковая подготовка</t>
  </si>
  <si>
    <t xml:space="preserve">ВСЕГО  РАСХОДОВ </t>
  </si>
  <si>
    <t>Другие вопросы в области национальной экономики</t>
  </si>
  <si>
    <t>0103</t>
  </si>
  <si>
    <t>0203</t>
  </si>
  <si>
    <t>0412</t>
  </si>
  <si>
    <t>Благоустройство</t>
  </si>
  <si>
    <t>0503</t>
  </si>
  <si>
    <t>Другие вопросы в области социальной политики</t>
  </si>
  <si>
    <t>1006</t>
  </si>
  <si>
    <t>Код раздела, подраздела</t>
  </si>
  <si>
    <t xml:space="preserve"> 0100</t>
  </si>
  <si>
    <t xml:space="preserve"> 0200</t>
  </si>
  <si>
    <t xml:space="preserve"> 0300</t>
  </si>
  <si>
    <t xml:space="preserve"> 0400</t>
  </si>
  <si>
    <t xml:space="preserve"> 0500</t>
  </si>
  <si>
    <t xml:space="preserve"> 0700</t>
  </si>
  <si>
    <t xml:space="preserve"> 0800</t>
  </si>
  <si>
    <t>1000</t>
  </si>
  <si>
    <t>% исполнения</t>
  </si>
  <si>
    <t>Обеспечение пожарной безопасности</t>
  </si>
  <si>
    <t>Жилищно - коммунальное хозяйство</t>
  </si>
  <si>
    <t>Культура, кинематография и средства массовой информации</t>
  </si>
  <si>
    <t>Физическая культура и спорт</t>
  </si>
  <si>
    <t>1001</t>
  </si>
  <si>
    <t>Исполнение за 9 месяцев 2010 года (тыс. руб.)</t>
  </si>
  <si>
    <t>Связь и информатика</t>
  </si>
  <si>
    <t>Структура расходов %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</si>
  <si>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</si>
  <si>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0410</t>
  </si>
  <si>
    <t>1100</t>
  </si>
  <si>
    <t>Массовый спорт</t>
  </si>
  <si>
    <t>1102</t>
  </si>
  <si>
    <t>Собственные средства (тыс. руб.)</t>
  </si>
  <si>
    <t>Платные услуги (тыс. руб.)</t>
  </si>
  <si>
    <t>0111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</si>
  <si>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</si>
  <si>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</si>
  <si>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</si>
  <si>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0314</t>
  </si>
  <si>
    <t>Другие вопросы в области ЖКХ</t>
  </si>
  <si>
    <t>0505</t>
  </si>
  <si>
    <t>Дорожное хозяйство (дорожные фонды)</t>
  </si>
  <si>
    <t>0409</t>
  </si>
  <si>
    <t>Приложение 3</t>
  </si>
  <si>
    <r>
      <t xml:space="preserve">Бюджет на 2017 год </t>
    </r>
    <r>
      <rPr>
        <sz val="10"/>
        <rFont val="Times New Roman"/>
        <family val="1"/>
      </rPr>
      <t>(тыс. руб.)</t>
    </r>
  </si>
  <si>
    <t xml:space="preserve">Расходы бюджета Новосветского сельского поселения за  1 полугодие 2017 года по разделам и подразделам функциональной классификации расходов бюджетов РФ </t>
  </si>
  <si>
    <r>
      <t xml:space="preserve">Исполнение за 1 полугодие 2017 года </t>
    </r>
    <r>
      <rPr>
        <sz val="10"/>
        <rFont val="Times New Roman"/>
        <family val="1"/>
      </rPr>
      <t>(тыс. руб.)</t>
    </r>
  </si>
  <si>
    <t>к Постановлению Администрации Новосветского сельского поселения         Гатчинского муниципального района              №  314  от  21  августа  2017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</si>
</sst>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#,##0.00_ ;\-#,##0.00\ "/>
    <numFmt numFmtId="166" formatCode="#,##0.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_ ;\-#,##0.0\ 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43" fontId="4" fillId="0" borderId="10" xfId="60" applyFont="1" applyBorder="1" applyAlignment="1">
      <alignment horizontal="right" vertical="center" wrapText="1"/>
    </xf>
    <xf numFmtId="164" fontId="4" fillId="0" borderId="10" xfId="60" applyNumberFormat="1" applyFont="1" applyBorder="1" applyAlignment="1">
      <alignment horizontal="right" vertical="center" wrapText="1"/>
    </xf>
    <xf numFmtId="43" fontId="9" fillId="0" borderId="10" xfId="60" applyFont="1" applyBorder="1" applyAlignment="1">
      <alignment horizontal="right" vertical="center" wrapText="1"/>
    </xf>
    <xf numFmtId="164" fontId="9" fillId="0" borderId="10" xfId="60" applyNumberFormat="1" applyFont="1" applyBorder="1" applyAlignment="1">
      <alignment horizontal="right" vertical="center" wrapText="1"/>
    </xf>
    <xf numFmtId="165" fontId="9" fillId="0" borderId="10" xfId="60" applyNumberFormat="1" applyFont="1" applyBorder="1" applyAlignment="1">
      <alignment horizontal="right" vertical="center" wrapText="1"/>
    </xf>
    <xf numFmtId="165" fontId="4" fillId="0" borderId="10" xfId="6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9" fillId="0" borderId="11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2" fontId="9" fillId="0" borderId="10" xfId="6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166" fontId="4" fillId="0" borderId="10" xfId="0" applyNumberFormat="1" applyFont="1" applyBorder="1" applyAlignment="1">
      <alignment horizontal="right" vertical="center"/>
    </xf>
    <xf numFmtId="166" fontId="9" fillId="0" borderId="10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3" fontId="9" fillId="33" borderId="10" xfId="60" applyFont="1" applyFill="1" applyBorder="1" applyAlignment="1">
      <alignment horizontal="right" vertical="center" wrapText="1"/>
    </xf>
    <xf numFmtId="2" fontId="9" fillId="33" borderId="10" xfId="6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wrapText="1"/>
    </xf>
    <xf numFmtId="172" fontId="9" fillId="0" borderId="10" xfId="60" applyNumberFormat="1" applyFont="1" applyBorder="1" applyAlignment="1">
      <alignment horizontal="right" vertical="center" wrapText="1"/>
    </xf>
    <xf numFmtId="2" fontId="4" fillId="0" borderId="10" xfId="60" applyNumberFormat="1" applyFont="1" applyBorder="1" applyAlignment="1">
      <alignment horizontal="right" vertical="center" wrapText="1"/>
    </xf>
    <xf numFmtId="172" fontId="4" fillId="0" borderId="10" xfId="6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9" fontId="5" fillId="0" borderId="12" xfId="57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L8" sqref="L8"/>
    </sheetView>
  </sheetViews>
  <sheetFormatPr defaultColWidth="9.125" defaultRowHeight="12.75"/>
  <cols>
    <col min="1" max="1" width="44.125" style="1" customWidth="1"/>
    <col min="2" max="2" width="10.75390625" style="1" customWidth="1"/>
    <col min="3" max="3" width="12.50390625" style="1" hidden="1" customWidth="1"/>
    <col min="4" max="4" width="12.875" style="1" hidden="1" customWidth="1"/>
    <col min="5" max="5" width="12.375" style="2" customWidth="1"/>
    <col min="6" max="6" width="12.50390625" style="2" hidden="1" customWidth="1"/>
    <col min="7" max="7" width="12.00390625" style="2" hidden="1" customWidth="1"/>
    <col min="8" max="8" width="10.50390625" style="1" hidden="1" customWidth="1"/>
    <col min="9" max="9" width="12.375" style="1" customWidth="1"/>
    <col min="10" max="10" width="11.625" style="1" customWidth="1"/>
    <col min="11" max="16384" width="9.125" style="1" customWidth="1"/>
  </cols>
  <sheetData>
    <row r="1" spans="5:10" ht="15.75" customHeight="1">
      <c r="E1" s="37" t="s">
        <v>65</v>
      </c>
      <c r="F1" s="37"/>
      <c r="G1" s="37"/>
      <c r="H1" s="37"/>
      <c r="I1" s="37"/>
      <c r="J1" s="37"/>
    </row>
    <row r="2" spans="2:10" ht="5.25" customHeight="1">
      <c r="B2" s="33"/>
      <c r="C2" s="33"/>
      <c r="D2" s="33"/>
      <c r="E2" s="45" t="s">
        <v>69</v>
      </c>
      <c r="F2" s="45"/>
      <c r="G2" s="45"/>
      <c r="H2" s="45"/>
      <c r="I2" s="45"/>
      <c r="J2" s="45"/>
    </row>
    <row r="3" spans="1:10" ht="46.5" customHeight="1">
      <c r="A3" s="3"/>
      <c r="B3" s="33"/>
      <c r="C3" s="33"/>
      <c r="D3" s="33"/>
      <c r="E3" s="45"/>
      <c r="F3" s="45"/>
      <c r="G3" s="45"/>
      <c r="H3" s="45"/>
      <c r="I3" s="45"/>
      <c r="J3" s="45"/>
    </row>
    <row r="4" spans="1:5" ht="12.75" customHeight="1">
      <c r="A4" s="3"/>
      <c r="B4" s="3"/>
      <c r="C4" s="3"/>
      <c r="D4" s="3"/>
      <c r="E4" s="4"/>
    </row>
    <row r="5" spans="1:10" ht="30.75" customHeight="1">
      <c r="A5" s="38" t="s">
        <v>67</v>
      </c>
      <c r="B5" s="38"/>
      <c r="C5" s="38"/>
      <c r="D5" s="38"/>
      <c r="E5" s="38"/>
      <c r="F5" s="38"/>
      <c r="G5" s="38"/>
      <c r="H5" s="38"/>
      <c r="I5" s="38"/>
      <c r="J5" s="38"/>
    </row>
    <row r="6" spans="1:7" ht="12.75" customHeight="1">
      <c r="A6" s="42"/>
      <c r="B6" s="42"/>
      <c r="C6" s="42"/>
      <c r="D6" s="42"/>
      <c r="E6" s="42"/>
      <c r="F6" s="42"/>
      <c r="G6" s="8"/>
    </row>
    <row r="7" spans="1:4" ht="5.25" customHeight="1" hidden="1">
      <c r="A7" s="5"/>
      <c r="B7" s="5"/>
      <c r="C7" s="5"/>
      <c r="D7" s="5"/>
    </row>
    <row r="8" spans="1:10" ht="21" customHeight="1">
      <c r="A8" s="39" t="s">
        <v>0</v>
      </c>
      <c r="B8" s="39" t="s">
        <v>31</v>
      </c>
      <c r="C8" s="39" t="s">
        <v>54</v>
      </c>
      <c r="D8" s="39" t="s">
        <v>55</v>
      </c>
      <c r="E8" s="39" t="s">
        <v>66</v>
      </c>
      <c r="F8" s="39" t="s">
        <v>46</v>
      </c>
      <c r="G8" s="44" t="s">
        <v>40</v>
      </c>
      <c r="H8" s="43" t="s">
        <v>48</v>
      </c>
      <c r="I8" s="39" t="s">
        <v>68</v>
      </c>
      <c r="J8" s="39" t="s">
        <v>40</v>
      </c>
    </row>
    <row r="9" spans="1:10" ht="16.5" customHeight="1">
      <c r="A9" s="40"/>
      <c r="B9" s="40"/>
      <c r="C9" s="40"/>
      <c r="D9" s="40"/>
      <c r="E9" s="40"/>
      <c r="F9" s="40"/>
      <c r="G9" s="40"/>
      <c r="H9" s="43"/>
      <c r="I9" s="40"/>
      <c r="J9" s="40"/>
    </row>
    <row r="10" spans="1:10" ht="15" customHeight="1">
      <c r="A10" s="41"/>
      <c r="B10" s="41"/>
      <c r="C10" s="41"/>
      <c r="D10" s="41"/>
      <c r="E10" s="41"/>
      <c r="F10" s="41"/>
      <c r="G10" s="41"/>
      <c r="H10" s="43"/>
      <c r="I10" s="41"/>
      <c r="J10" s="41"/>
    </row>
    <row r="11" spans="1:10" s="6" customFormat="1" ht="15" customHeight="1">
      <c r="A11" s="15" t="s">
        <v>1</v>
      </c>
      <c r="B11" s="16" t="s">
        <v>32</v>
      </c>
      <c r="C11" s="30">
        <f>SUM(C12:C15)</f>
        <v>10459.9</v>
      </c>
      <c r="D11" s="9">
        <f>SUM(D12:D15)</f>
        <v>0</v>
      </c>
      <c r="E11" s="9">
        <f>SUM(E12:E15)</f>
        <v>13528.23</v>
      </c>
      <c r="F11" s="9">
        <f>F12+F13+F14+F15</f>
        <v>6166.9000000000015</v>
      </c>
      <c r="G11" s="10">
        <f aca="true" t="shared" si="0" ref="G11:G27">F11/E11*100</f>
        <v>45.585416569647336</v>
      </c>
      <c r="H11" s="26">
        <f>E11/E41*100</f>
        <v>19.342934765746143</v>
      </c>
      <c r="I11" s="9">
        <f>SUM(I12:I15)</f>
        <v>5332.35</v>
      </c>
      <c r="J11" s="10">
        <f>I11/E11*100</f>
        <v>39.41646468163241</v>
      </c>
    </row>
    <row r="12" spans="1:10" s="6" customFormat="1" ht="52.5" customHeight="1">
      <c r="A12" s="17" t="s">
        <v>49</v>
      </c>
      <c r="B12" s="18" t="s">
        <v>24</v>
      </c>
      <c r="C12" s="28">
        <v>318.4</v>
      </c>
      <c r="D12" s="28"/>
      <c r="E12" s="11">
        <v>200</v>
      </c>
      <c r="F12" s="11">
        <v>204.6</v>
      </c>
      <c r="G12" s="12">
        <f t="shared" si="0"/>
        <v>102.3</v>
      </c>
      <c r="H12" s="27">
        <f>E12/E41*100</f>
        <v>0.2859640140025139</v>
      </c>
      <c r="I12" s="13">
        <v>0</v>
      </c>
      <c r="J12" s="34">
        <f>I12/E12*100</f>
        <v>0</v>
      </c>
    </row>
    <row r="13" spans="1:10" ht="15" customHeight="1">
      <c r="A13" s="19" t="s">
        <v>2</v>
      </c>
      <c r="B13" s="18" t="s">
        <v>3</v>
      </c>
      <c r="C13" s="28">
        <v>9592</v>
      </c>
      <c r="D13" s="28"/>
      <c r="E13" s="11">
        <v>11677.92</v>
      </c>
      <c r="F13" s="11">
        <v>5840.1</v>
      </c>
      <c r="G13" s="12">
        <f t="shared" si="0"/>
        <v>50.00976201241317</v>
      </c>
      <c r="H13" s="27">
        <f>E13/E41*100</f>
        <v>16.697324392001185</v>
      </c>
      <c r="I13" s="23">
        <v>4868.31</v>
      </c>
      <c r="J13" s="12">
        <f aca="true" t="shared" si="1" ref="J13:J41">I13/E13*100</f>
        <v>41.68816022031321</v>
      </c>
    </row>
    <row r="14" spans="1:10" ht="15" customHeight="1">
      <c r="A14" s="20" t="s">
        <v>4</v>
      </c>
      <c r="B14" s="21" t="s">
        <v>56</v>
      </c>
      <c r="C14" s="29">
        <v>200</v>
      </c>
      <c r="D14" s="29"/>
      <c r="E14" s="11">
        <v>100</v>
      </c>
      <c r="F14" s="11">
        <v>30.6</v>
      </c>
      <c r="G14" s="12">
        <f t="shared" si="0"/>
        <v>30.599999999999998</v>
      </c>
      <c r="H14" s="27">
        <f>E14/E41*100</f>
        <v>0.14298200700125696</v>
      </c>
      <c r="I14" s="23">
        <v>0</v>
      </c>
      <c r="J14" s="34">
        <f t="shared" si="1"/>
        <v>0</v>
      </c>
    </row>
    <row r="15" spans="1:10" ht="15" customHeight="1">
      <c r="A15" s="19" t="s">
        <v>5</v>
      </c>
      <c r="B15" s="18" t="s">
        <v>57</v>
      </c>
      <c r="C15" s="28">
        <v>349.5</v>
      </c>
      <c r="D15" s="28"/>
      <c r="E15" s="11">
        <v>1550.31</v>
      </c>
      <c r="F15" s="13">
        <v>91.6</v>
      </c>
      <c r="G15" s="12">
        <f t="shared" si="0"/>
        <v>5.908495720210796</v>
      </c>
      <c r="H15" s="27">
        <f>E15/E41*100</f>
        <v>2.2166643527411867</v>
      </c>
      <c r="I15" s="23">
        <v>464.04</v>
      </c>
      <c r="J15" s="34">
        <f t="shared" si="1"/>
        <v>29.932078100508935</v>
      </c>
    </row>
    <row r="16" spans="1:10" ht="15" customHeight="1">
      <c r="A16" s="22" t="s">
        <v>20</v>
      </c>
      <c r="B16" s="16" t="s">
        <v>33</v>
      </c>
      <c r="C16" s="9">
        <v>0</v>
      </c>
      <c r="D16" s="9">
        <v>0</v>
      </c>
      <c r="E16" s="9">
        <f>E17</f>
        <v>233.7</v>
      </c>
      <c r="F16" s="9">
        <f>F17</f>
        <v>112.6</v>
      </c>
      <c r="G16" s="10">
        <f t="shared" si="0"/>
        <v>48.18142918271288</v>
      </c>
      <c r="H16" s="26">
        <f>E16/E41*100</f>
        <v>0.3341489503619375</v>
      </c>
      <c r="I16" s="35">
        <f>I17</f>
        <v>104.02</v>
      </c>
      <c r="J16" s="34">
        <f t="shared" si="1"/>
        <v>44.51005562687206</v>
      </c>
    </row>
    <row r="17" spans="1:10" ht="15" customHeight="1">
      <c r="A17" s="19" t="s">
        <v>21</v>
      </c>
      <c r="B17" s="18" t="s">
        <v>25</v>
      </c>
      <c r="C17" s="28"/>
      <c r="D17" s="28"/>
      <c r="E17" s="11">
        <v>233.7</v>
      </c>
      <c r="F17" s="11">
        <v>112.6</v>
      </c>
      <c r="G17" s="12">
        <f t="shared" si="0"/>
        <v>48.18142918271288</v>
      </c>
      <c r="H17" s="27">
        <f>E17/E41*100</f>
        <v>0.3341489503619375</v>
      </c>
      <c r="I17" s="23">
        <v>104.02</v>
      </c>
      <c r="J17" s="34">
        <f t="shared" si="1"/>
        <v>44.51005562687206</v>
      </c>
    </row>
    <row r="18" spans="1:10" s="6" customFormat="1" ht="15" customHeight="1">
      <c r="A18" s="15" t="s">
        <v>6</v>
      </c>
      <c r="B18" s="16" t="s">
        <v>34</v>
      </c>
      <c r="C18" s="9">
        <f>SUM(C19:C20)</f>
        <v>650</v>
      </c>
      <c r="D18" s="9">
        <f>SUM(D19:D20)</f>
        <v>0</v>
      </c>
      <c r="E18" s="9">
        <f>SUM(E19:E21)</f>
        <v>2012.7</v>
      </c>
      <c r="F18" s="14">
        <f>F19+F20</f>
        <v>42.8</v>
      </c>
      <c r="G18" s="10">
        <f t="shared" si="0"/>
        <v>2.126496745665027</v>
      </c>
      <c r="H18" s="26">
        <f>E18/E41*100</f>
        <v>2.8777988549142988</v>
      </c>
      <c r="I18" s="35">
        <f>I19+I20</f>
        <v>702.31</v>
      </c>
      <c r="J18" s="34">
        <f t="shared" si="1"/>
        <v>34.89392358523376</v>
      </c>
    </row>
    <row r="19" spans="1:10" ht="29.25" customHeight="1">
      <c r="A19" s="19" t="s">
        <v>58</v>
      </c>
      <c r="B19" s="18" t="s">
        <v>7</v>
      </c>
      <c r="C19" s="28">
        <v>73</v>
      </c>
      <c r="D19" s="28"/>
      <c r="E19" s="23">
        <v>567.7</v>
      </c>
      <c r="F19" s="13">
        <v>38.8</v>
      </c>
      <c r="G19" s="12">
        <f t="shared" si="0"/>
        <v>6.834595737185133</v>
      </c>
      <c r="H19" s="27">
        <f>E19/E41*100</f>
        <v>0.8117088537461358</v>
      </c>
      <c r="I19" s="23">
        <v>3.63</v>
      </c>
      <c r="J19" s="34">
        <f t="shared" si="1"/>
        <v>0.6394222300510832</v>
      </c>
    </row>
    <row r="20" spans="1:10" ht="15" customHeight="1">
      <c r="A20" s="19" t="s">
        <v>41</v>
      </c>
      <c r="B20" s="18" t="s">
        <v>8</v>
      </c>
      <c r="C20" s="28">
        <v>577</v>
      </c>
      <c r="D20" s="28"/>
      <c r="E20" s="23">
        <v>1445</v>
      </c>
      <c r="F20" s="11">
        <v>4</v>
      </c>
      <c r="G20" s="12">
        <f t="shared" si="0"/>
        <v>0.27681660899653976</v>
      </c>
      <c r="H20" s="27">
        <f>E20/E41*100</f>
        <v>2.066090001168163</v>
      </c>
      <c r="I20" s="23">
        <v>698.68</v>
      </c>
      <c r="J20" s="34">
        <f t="shared" si="1"/>
        <v>48.3515570934256</v>
      </c>
    </row>
    <row r="21" spans="1:10" ht="29.25" customHeight="1" hidden="1">
      <c r="A21" s="19" t="s">
        <v>59</v>
      </c>
      <c r="B21" s="18" t="s">
        <v>60</v>
      </c>
      <c r="C21" s="28"/>
      <c r="D21" s="28"/>
      <c r="E21" s="32"/>
      <c r="F21" s="11"/>
      <c r="G21" s="12"/>
      <c r="H21" s="27"/>
      <c r="I21" s="32"/>
      <c r="J21" s="34" t="e">
        <f t="shared" si="1"/>
        <v>#DIV/0!</v>
      </c>
    </row>
    <row r="22" spans="1:10" s="6" customFormat="1" ht="15" customHeight="1">
      <c r="A22" s="22" t="s">
        <v>9</v>
      </c>
      <c r="B22" s="16" t="s">
        <v>35</v>
      </c>
      <c r="C22" s="9">
        <f>SUM(C23:C25)</f>
        <v>1873</v>
      </c>
      <c r="D22" s="9">
        <f>SUM(D23:D25)</f>
        <v>0</v>
      </c>
      <c r="E22" s="9">
        <f>SUM(E23:E25)</f>
        <v>14525.9</v>
      </c>
      <c r="F22" s="14" t="e">
        <f>SUM(#REF!+#REF!+F25)</f>
        <v>#REF!</v>
      </c>
      <c r="G22" s="10" t="e">
        <f t="shared" si="0"/>
        <v>#REF!</v>
      </c>
      <c r="H22" s="26">
        <f>E22/E41*100</f>
        <v>20.769423354995585</v>
      </c>
      <c r="I22" s="35">
        <f>I23+I24+I25</f>
        <v>561.8100000000001</v>
      </c>
      <c r="J22" s="34">
        <f t="shared" si="1"/>
        <v>3.8676433129788865</v>
      </c>
    </row>
    <row r="23" spans="1:10" s="6" customFormat="1" ht="15" customHeight="1">
      <c r="A23" s="19" t="s">
        <v>63</v>
      </c>
      <c r="B23" s="18" t="s">
        <v>64</v>
      </c>
      <c r="C23" s="28"/>
      <c r="D23" s="28"/>
      <c r="E23" s="31">
        <v>12984.9</v>
      </c>
      <c r="F23" s="13"/>
      <c r="G23" s="12"/>
      <c r="H23" s="27"/>
      <c r="I23" s="32">
        <v>336.74</v>
      </c>
      <c r="J23" s="34">
        <f t="shared" si="1"/>
        <v>2.5933199331531243</v>
      </c>
    </row>
    <row r="24" spans="1:10" ht="15" customHeight="1">
      <c r="A24" s="19" t="s">
        <v>47</v>
      </c>
      <c r="B24" s="18" t="s">
        <v>50</v>
      </c>
      <c r="C24" s="28">
        <v>433</v>
      </c>
      <c r="D24" s="28"/>
      <c r="E24" s="31">
        <v>491</v>
      </c>
      <c r="F24" s="13">
        <v>0</v>
      </c>
      <c r="G24" s="12">
        <f t="shared" si="0"/>
        <v>0</v>
      </c>
      <c r="H24" s="27">
        <f>E24/E41*100</f>
        <v>0.7020416543761717</v>
      </c>
      <c r="I24" s="32">
        <v>195.37</v>
      </c>
      <c r="J24" s="34">
        <f t="shared" si="1"/>
        <v>39.79022403258656</v>
      </c>
    </row>
    <row r="25" spans="1:10" ht="15" customHeight="1">
      <c r="A25" s="19" t="s">
        <v>23</v>
      </c>
      <c r="B25" s="18" t="s">
        <v>26</v>
      </c>
      <c r="C25" s="28">
        <v>1440</v>
      </c>
      <c r="D25" s="28"/>
      <c r="E25" s="31">
        <v>1050</v>
      </c>
      <c r="F25" s="13">
        <v>83.2</v>
      </c>
      <c r="G25" s="12">
        <f t="shared" si="0"/>
        <v>7.923809523809525</v>
      </c>
      <c r="H25" s="27">
        <f>E25/E41*100</f>
        <v>1.501311073513198</v>
      </c>
      <c r="I25" s="32">
        <v>29.7</v>
      </c>
      <c r="J25" s="34">
        <f t="shared" si="1"/>
        <v>2.8285714285714287</v>
      </c>
    </row>
    <row r="26" spans="1:10" s="6" customFormat="1" ht="15" customHeight="1">
      <c r="A26" s="22" t="s">
        <v>42</v>
      </c>
      <c r="B26" s="16" t="s">
        <v>36</v>
      </c>
      <c r="C26" s="9">
        <f>SUM(C27:C29)</f>
        <v>10059.7</v>
      </c>
      <c r="D26" s="9">
        <f>SUM(D27:D29)</f>
        <v>140</v>
      </c>
      <c r="E26" s="9">
        <f>SUM(E27:E30)</f>
        <v>25725.26</v>
      </c>
      <c r="F26" s="9">
        <f>F28+F29+F27</f>
        <v>5422.3</v>
      </c>
      <c r="G26" s="10">
        <f t="shared" si="0"/>
        <v>21.077726716853398</v>
      </c>
      <c r="H26" s="26">
        <f>E26/E41*100</f>
        <v>36.78249305429156</v>
      </c>
      <c r="I26" s="35">
        <f>I27+I28+I29+I30</f>
        <v>5883.68</v>
      </c>
      <c r="J26" s="34">
        <f t="shared" si="1"/>
        <v>22.871216850675175</v>
      </c>
    </row>
    <row r="27" spans="1:10" s="7" customFormat="1" ht="15" customHeight="1">
      <c r="A27" s="19" t="s">
        <v>18</v>
      </c>
      <c r="B27" s="18" t="s">
        <v>10</v>
      </c>
      <c r="C27" s="28">
        <v>2465.5</v>
      </c>
      <c r="D27" s="28"/>
      <c r="E27" s="31">
        <v>7600.46</v>
      </c>
      <c r="F27" s="11">
        <v>659.6</v>
      </c>
      <c r="G27" s="12">
        <f t="shared" si="0"/>
        <v>8.678422095504747</v>
      </c>
      <c r="H27" s="27">
        <f>E27/E41*100</f>
        <v>10.867290249327736</v>
      </c>
      <c r="I27" s="32">
        <v>2092.78</v>
      </c>
      <c r="J27" s="34">
        <f t="shared" si="1"/>
        <v>27.534912360567652</v>
      </c>
    </row>
    <row r="28" spans="1:10" ht="15" customHeight="1">
      <c r="A28" s="19" t="s">
        <v>11</v>
      </c>
      <c r="B28" s="18" t="s">
        <v>12</v>
      </c>
      <c r="C28" s="28">
        <v>980.9</v>
      </c>
      <c r="D28" s="28"/>
      <c r="E28" s="11">
        <v>851</v>
      </c>
      <c r="F28" s="11">
        <v>675.5</v>
      </c>
      <c r="G28" s="12">
        <f aca="true" t="shared" si="2" ref="G28:G41">F28/E28*100</f>
        <v>79.37720329024677</v>
      </c>
      <c r="H28" s="27">
        <f>E28/E41*100</f>
        <v>1.2167768795806968</v>
      </c>
      <c r="I28" s="23">
        <v>15.21</v>
      </c>
      <c r="J28" s="34">
        <f t="shared" si="1"/>
        <v>1.7873090481786136</v>
      </c>
    </row>
    <row r="29" spans="1:10" ht="15" customHeight="1">
      <c r="A29" s="19" t="s">
        <v>27</v>
      </c>
      <c r="B29" s="18" t="s">
        <v>28</v>
      </c>
      <c r="C29" s="28">
        <v>6613.3</v>
      </c>
      <c r="D29" s="28">
        <v>140</v>
      </c>
      <c r="E29" s="11">
        <v>9327.8</v>
      </c>
      <c r="F29" s="11">
        <v>4087.2</v>
      </c>
      <c r="G29" s="12">
        <f t="shared" si="2"/>
        <v>43.81740603357705</v>
      </c>
      <c r="H29" s="27">
        <f>E29/E41*100</f>
        <v>13.337075649063246</v>
      </c>
      <c r="I29" s="23">
        <v>1209.04</v>
      </c>
      <c r="J29" s="34">
        <f t="shared" si="1"/>
        <v>12.961684427196124</v>
      </c>
    </row>
    <row r="30" spans="1:10" ht="15" customHeight="1">
      <c r="A30" s="19" t="s">
        <v>61</v>
      </c>
      <c r="B30" s="18" t="s">
        <v>62</v>
      </c>
      <c r="C30" s="28"/>
      <c r="D30" s="28"/>
      <c r="E30" s="11">
        <v>7946</v>
      </c>
      <c r="F30" s="11"/>
      <c r="G30" s="12"/>
      <c r="H30" s="27"/>
      <c r="I30" s="23">
        <v>2566.65</v>
      </c>
      <c r="J30" s="34">
        <f t="shared" si="1"/>
        <v>32.30115781525296</v>
      </c>
    </row>
    <row r="31" spans="1:10" s="6" customFormat="1" ht="15" customHeight="1">
      <c r="A31" s="15" t="s">
        <v>13</v>
      </c>
      <c r="B31" s="16" t="s">
        <v>37</v>
      </c>
      <c r="C31" s="9">
        <f>C32</f>
        <v>155</v>
      </c>
      <c r="D31" s="9">
        <f>D32</f>
        <v>170</v>
      </c>
      <c r="E31" s="9">
        <f>E32</f>
        <v>610.68</v>
      </c>
      <c r="F31" s="9">
        <f>SUM(F32)</f>
        <v>126.2</v>
      </c>
      <c r="G31" s="10">
        <f t="shared" si="2"/>
        <v>20.665487653108013</v>
      </c>
      <c r="H31" s="26">
        <f>E31/E41*100</f>
        <v>0.873162520355276</v>
      </c>
      <c r="I31" s="35">
        <f>I32</f>
        <v>25.23</v>
      </c>
      <c r="J31" s="34">
        <f t="shared" si="1"/>
        <v>4.1314600117901366</v>
      </c>
    </row>
    <row r="32" spans="1:10" ht="15" customHeight="1">
      <c r="A32" s="19" t="s">
        <v>14</v>
      </c>
      <c r="B32" s="18" t="s">
        <v>15</v>
      </c>
      <c r="C32" s="28">
        <v>155</v>
      </c>
      <c r="D32" s="28">
        <v>170</v>
      </c>
      <c r="E32" s="11">
        <v>610.68</v>
      </c>
      <c r="F32" s="11">
        <v>126.2</v>
      </c>
      <c r="G32" s="12">
        <f t="shared" si="2"/>
        <v>20.665487653108013</v>
      </c>
      <c r="H32" s="27">
        <f>E32/E41*100</f>
        <v>0.873162520355276</v>
      </c>
      <c r="I32" s="23">
        <v>25.23</v>
      </c>
      <c r="J32" s="34">
        <f t="shared" si="1"/>
        <v>4.1314600117901366</v>
      </c>
    </row>
    <row r="33" spans="1:10" s="6" customFormat="1" ht="27" customHeight="1">
      <c r="A33" s="15" t="s">
        <v>43</v>
      </c>
      <c r="B33" s="16" t="s">
        <v>38</v>
      </c>
      <c r="C33" s="9">
        <f>C34+C35</f>
        <v>7048.4</v>
      </c>
      <c r="D33" s="9">
        <f>D34+D35</f>
        <v>300</v>
      </c>
      <c r="E33" s="9">
        <f>E34+E35</f>
        <v>9798.7</v>
      </c>
      <c r="F33" s="9">
        <f>F34</f>
        <v>5878.3</v>
      </c>
      <c r="G33" s="10">
        <f t="shared" si="2"/>
        <v>59.990610999418294</v>
      </c>
      <c r="H33" s="26">
        <f>E33/E41*100</f>
        <v>14.010377920032166</v>
      </c>
      <c r="I33" s="35">
        <f>I34</f>
        <v>6361.64</v>
      </c>
      <c r="J33" s="34">
        <f t="shared" si="1"/>
        <v>64.92330615285701</v>
      </c>
    </row>
    <row r="34" spans="1:10" ht="15" customHeight="1">
      <c r="A34" s="19" t="s">
        <v>19</v>
      </c>
      <c r="B34" s="18" t="s">
        <v>16</v>
      </c>
      <c r="C34" s="28">
        <v>6646.4</v>
      </c>
      <c r="D34" s="28">
        <v>300</v>
      </c>
      <c r="E34" s="11">
        <v>9798.7</v>
      </c>
      <c r="F34" s="11">
        <v>5878.3</v>
      </c>
      <c r="G34" s="12">
        <f t="shared" si="2"/>
        <v>59.990610999418294</v>
      </c>
      <c r="H34" s="27">
        <f>E34/E41*100</f>
        <v>14.010377920032166</v>
      </c>
      <c r="I34" s="23">
        <v>6361.64</v>
      </c>
      <c r="J34" s="34">
        <f t="shared" si="1"/>
        <v>64.92330615285701</v>
      </c>
    </row>
    <row r="35" spans="1:10" ht="28.5" customHeight="1" hidden="1">
      <c r="A35" s="19"/>
      <c r="B35" s="18"/>
      <c r="C35" s="28">
        <v>402</v>
      </c>
      <c r="D35" s="28"/>
      <c r="E35" s="11"/>
      <c r="F35" s="11"/>
      <c r="G35" s="12"/>
      <c r="H35" s="27"/>
      <c r="I35" s="23"/>
      <c r="J35" s="34" t="e">
        <f t="shared" si="1"/>
        <v>#DIV/0!</v>
      </c>
    </row>
    <row r="36" spans="1:10" s="6" customFormat="1" ht="15" customHeight="1">
      <c r="A36" s="15" t="s">
        <v>17</v>
      </c>
      <c r="B36" s="16" t="s">
        <v>39</v>
      </c>
      <c r="C36" s="9">
        <f>C38+C37</f>
        <v>400.5</v>
      </c>
      <c r="D36" s="9">
        <f>D38+D37</f>
        <v>0</v>
      </c>
      <c r="E36" s="9">
        <f>E38+E37</f>
        <v>966.7</v>
      </c>
      <c r="F36" s="9">
        <f>F38+F37</f>
        <v>113.6</v>
      </c>
      <c r="G36" s="10">
        <f t="shared" si="2"/>
        <v>11.751318920037239</v>
      </c>
      <c r="H36" s="26">
        <f>E36/E41*100</f>
        <v>1.3822070616811513</v>
      </c>
      <c r="I36" s="35">
        <f>I37+I38</f>
        <v>399.77</v>
      </c>
      <c r="J36" s="34">
        <f t="shared" si="1"/>
        <v>41.35409123823316</v>
      </c>
    </row>
    <row r="37" spans="1:10" s="6" customFormat="1" ht="15" customHeight="1">
      <c r="A37" s="17"/>
      <c r="B37" s="18" t="s">
        <v>45</v>
      </c>
      <c r="C37" s="28">
        <v>113.5</v>
      </c>
      <c r="D37" s="28"/>
      <c r="E37" s="11">
        <v>508.7</v>
      </c>
      <c r="F37" s="11">
        <v>0</v>
      </c>
      <c r="G37" s="12"/>
      <c r="H37" s="27">
        <f>E37/E41*100</f>
        <v>0.7273494696153942</v>
      </c>
      <c r="I37" s="23">
        <v>254.3</v>
      </c>
      <c r="J37" s="34">
        <f t="shared" si="1"/>
        <v>49.99017102417929</v>
      </c>
    </row>
    <row r="38" spans="1:10" ht="16.5" customHeight="1">
      <c r="A38" s="19" t="s">
        <v>29</v>
      </c>
      <c r="B38" s="18" t="s">
        <v>30</v>
      </c>
      <c r="C38" s="28">
        <v>287</v>
      </c>
      <c r="D38" s="28"/>
      <c r="E38" s="11">
        <v>458</v>
      </c>
      <c r="F38" s="11">
        <v>113.6</v>
      </c>
      <c r="G38" s="12">
        <f t="shared" si="2"/>
        <v>24.80349344978166</v>
      </c>
      <c r="H38" s="27">
        <f>E38/E41*100</f>
        <v>0.6548575920657569</v>
      </c>
      <c r="I38" s="23">
        <v>145.47</v>
      </c>
      <c r="J38" s="34">
        <f t="shared" si="1"/>
        <v>31.76200873362445</v>
      </c>
    </row>
    <row r="39" spans="1:10" s="6" customFormat="1" ht="19.5" customHeight="1">
      <c r="A39" s="15" t="s">
        <v>44</v>
      </c>
      <c r="B39" s="16" t="s">
        <v>51</v>
      </c>
      <c r="C39" s="9">
        <f>C40</f>
        <v>500</v>
      </c>
      <c r="D39" s="9">
        <f>D40</f>
        <v>0</v>
      </c>
      <c r="E39" s="9">
        <f>E40</f>
        <v>2537</v>
      </c>
      <c r="F39" s="9">
        <f>F40</f>
        <v>119.9</v>
      </c>
      <c r="G39" s="10">
        <f>F39/E39*100</f>
        <v>4.726054394954671</v>
      </c>
      <c r="H39" s="26">
        <f>E39/E41*100</f>
        <v>3.627453517621889</v>
      </c>
      <c r="I39" s="35">
        <f>I40</f>
        <v>1021.17</v>
      </c>
      <c r="J39" s="34">
        <f t="shared" si="1"/>
        <v>40.25108395743003</v>
      </c>
    </row>
    <row r="40" spans="1:10" ht="15" customHeight="1">
      <c r="A40" s="19" t="s">
        <v>52</v>
      </c>
      <c r="B40" s="18" t="s">
        <v>53</v>
      </c>
      <c r="C40" s="28">
        <v>500</v>
      </c>
      <c r="D40" s="28"/>
      <c r="E40" s="11">
        <v>2537</v>
      </c>
      <c r="F40" s="11">
        <v>119.9</v>
      </c>
      <c r="G40" s="12">
        <f>F40/E40*100</f>
        <v>4.726054394954671</v>
      </c>
      <c r="H40" s="27">
        <f>E40/E41*100</f>
        <v>3.627453517621889</v>
      </c>
      <c r="I40" s="23">
        <v>1021.17</v>
      </c>
      <c r="J40" s="34">
        <f t="shared" si="1"/>
        <v>40.25108395743003</v>
      </c>
    </row>
    <row r="41" spans="1:10" ht="15" customHeight="1">
      <c r="A41" s="24" t="s">
        <v>22</v>
      </c>
      <c r="B41" s="25"/>
      <c r="C41" s="9">
        <f>SUM(C11+C16+C18+C22+C26+C31+C33+C39+C36)</f>
        <v>31146.5</v>
      </c>
      <c r="D41" s="9">
        <f>SUM(D11+D16+D18+D22+D26+D31+D33+D39+D36)</f>
        <v>610</v>
      </c>
      <c r="E41" s="9">
        <f>SUM(E11+E16+E18+E22+E26+E31+E33+E39+E36)</f>
        <v>69938.87</v>
      </c>
      <c r="F41" s="9" t="e">
        <f>SUM(F11+F16+F18+F22+F26+F31+F33+#REF!+F36+#REF!)</f>
        <v>#REF!</v>
      </c>
      <c r="G41" s="10" t="e">
        <f t="shared" si="2"/>
        <v>#REF!</v>
      </c>
      <c r="H41" s="26">
        <f>H11+H16+H18+H22+H26+H31+H33+H39+H36</f>
        <v>100.00000000000001</v>
      </c>
      <c r="I41" s="35">
        <f>I11+I16+I18+I22+I26+I31+I33+I36+I39</f>
        <v>20391.98</v>
      </c>
      <c r="J41" s="36">
        <f t="shared" si="1"/>
        <v>29.15686227129492</v>
      </c>
    </row>
  </sheetData>
  <sheetProtection/>
  <mergeCells count="14">
    <mergeCell ref="E2:J3"/>
    <mergeCell ref="D8:D10"/>
    <mergeCell ref="A8:A10"/>
    <mergeCell ref="J8:J10"/>
    <mergeCell ref="E1:J1"/>
    <mergeCell ref="A5:J5"/>
    <mergeCell ref="B8:B10"/>
    <mergeCell ref="A6:F6"/>
    <mergeCell ref="C8:C10"/>
    <mergeCell ref="I8:I10"/>
    <mergeCell ref="H8:H10"/>
    <mergeCell ref="F8:F10"/>
    <mergeCell ref="E8:E10"/>
    <mergeCell ref="G8:G10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admnvsvetgb</cp:lastModifiedBy>
  <cp:lastPrinted>2017-05-12T06:43:51Z</cp:lastPrinted>
  <dcterms:created xsi:type="dcterms:W3CDTF">2005-07-27T12:36:10Z</dcterms:created>
  <dcterms:modified xsi:type="dcterms:W3CDTF">2017-08-21T07:36:15Z</dcterms:modified>
  <cp:category/>
  <cp:version/>
  <cp:contentType/>
  <cp:contentStatus/>
</cp:coreProperties>
</file>