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8985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<sst xmlns="http://schemas.openxmlformats.org/spreadsheetml/2006/main" count="71" uniqueCount="71">
  <si>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</si>
  <si>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</si>
  <si>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</si>
  <si>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</si>
  <si>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</si>
  <si>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</si>
  <si>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</si>
  <si>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</si>
  <si>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</si>
  <si>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</si>
  <si>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</si>
  <si>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</si>
  <si>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</si>
  <si>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</si>
  <si>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</si>
  <si>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</si>
  <si>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</si>
  <si>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</si>
  <si>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</si>
  <si>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</si>
  <si>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</si>
  <si>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</si>
  <si>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</si>
  <si>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</si>
  <si>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</si>
  <si>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</si>
  <si>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</si>
  <si>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</si>
  <si>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</si>
  <si>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</si>
  <si>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</si>
  <si>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</si>
  <si>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</si>
  <si>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</si>
  <si>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</si>
  <si>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</si>
  <si>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</si>
  <si>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</si>
  <si>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</si>
  <si>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</si>
  <si>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</si>
  <si>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</si>
  <si>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</si>
  <si>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</si>
  <si>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</si>
  <si>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</si>
  <si>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</si>
  <si>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</si>
  <si>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</si>
  <si>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</si>
  <si>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</si>
  <si>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</si>
  <si>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</si>
  <si>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</si>
  <si>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</si>
  <si>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</si>
  <si>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</si>
  <si>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</si>
  <si>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</si>
  <si>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</si>
  <si>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</si>
  <si>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</si>
  <si>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</si>
  <si>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</si>
  <si>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2013 год  </t>
  </si>
  <si>
    <t>Бюджет на 2013 год (тыс. руб.)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</si>
  <si>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</si>
  <si>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</si>
  <si>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</si>
  <si>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</si>
  <si>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                                                                                       Приложение  5
                                                                                       к Решению Совета депутатов 
                                                                                       МО Новосветское сельское поселение 
                                                                                       Гатчинского муниципального района 
                                                                                       от 22 ноября  2012 года № 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</si>
</sst>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1" xfId="57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3" fontId="3" fillId="0" borderId="10" xfId="60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3" fontId="30" fillId="0" borderId="10" xfId="60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49" fontId="30" fillId="0" borderId="13" xfId="0" applyNumberFormat="1" applyFont="1" applyBorder="1" applyAlignment="1">
      <alignment horizontal="right" vertical="center" wrapText="1"/>
    </xf>
    <xf numFmtId="4" fontId="30" fillId="0" borderId="13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0" fillId="0" borderId="10" xfId="60" applyNumberFormat="1" applyFont="1" applyBorder="1" applyAlignment="1">
      <alignment horizontal="right" vertical="center" wrapText="1"/>
    </xf>
    <xf numFmtId="2" fontId="30" fillId="24" borderId="10" xfId="60" applyNumberFormat="1" applyFont="1" applyFill="1" applyBorder="1" applyAlignment="1">
      <alignment horizontal="righ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3" fontId="30" fillId="24" borderId="10" xfId="60" applyFont="1" applyFill="1" applyBorder="1" applyAlignment="1">
      <alignment horizontal="right" vertical="center" wrapText="1"/>
    </xf>
    <xf numFmtId="0" fontId="30" fillId="0" borderId="0" xfId="0" applyFont="1" applyAlignment="1">
      <alignment horizontal="left" wrapText="1"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54.25390625" style="1" customWidth="1"/>
    <col min="2" max="2" width="16.375" style="1" customWidth="1"/>
    <col min="3" max="3" width="12.375" style="1" hidden="1" customWidth="1"/>
    <col min="4" max="4" width="12.875" style="1" hidden="1" customWidth="1"/>
    <col min="5" max="5" width="17.375" style="2" customWidth="1"/>
    <col min="6" max="6" width="12.375" style="2" hidden="1" customWidth="1"/>
    <col min="7" max="7" width="12.00390625" style="2" hidden="1" customWidth="1"/>
    <col min="8" max="8" width="10.625" style="1" hidden="1" customWidth="1"/>
    <col min="9" max="16384" width="9.125" style="1" customWidth="1"/>
  </cols>
  <sheetData>
    <row r="1" spans="1:7" ht="15.75" customHeight="1">
      <c r="A1" s="48" t="s">
        <v>70</v>
      </c>
      <c r="B1" s="49"/>
      <c r="C1" s="49"/>
      <c r="D1" s="49"/>
      <c r="E1" s="49"/>
      <c r="F1" s="49"/>
      <c r="G1" s="49"/>
    </row>
    <row r="2" spans="1:7" ht="30" customHeight="1">
      <c r="A2" s="49"/>
      <c r="B2" s="49"/>
      <c r="C2" s="49"/>
      <c r="D2" s="49"/>
      <c r="E2" s="49"/>
      <c r="F2" s="49"/>
      <c r="G2" s="49"/>
    </row>
    <row r="3" spans="1:7" ht="35.25" customHeight="1">
      <c r="A3" s="49"/>
      <c r="B3" s="49"/>
      <c r="C3" s="49"/>
      <c r="D3" s="49"/>
      <c r="E3" s="49"/>
      <c r="F3" s="49"/>
      <c r="G3" s="49"/>
    </row>
    <row r="4" spans="1:5" ht="12.75" customHeight="1">
      <c r="A4" s="3"/>
      <c r="B4" s="3"/>
      <c r="C4" s="3"/>
      <c r="D4" s="3"/>
      <c r="E4" s="4"/>
    </row>
    <row r="5" spans="1:7" ht="60.75" customHeight="1">
      <c r="A5" s="30" t="s">
        <v>64</v>
      </c>
      <c r="B5" s="30"/>
      <c r="C5" s="30"/>
      <c r="D5" s="30"/>
      <c r="E5" s="30"/>
      <c r="F5" s="16"/>
      <c r="G5" s="15"/>
    </row>
    <row r="6" spans="1:7" ht="12.75" customHeight="1">
      <c r="A6" s="24"/>
      <c r="B6" s="24"/>
      <c r="C6" s="24"/>
      <c r="D6" s="24"/>
      <c r="E6" s="24"/>
      <c r="F6" s="24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27" t="s">
        <v>0</v>
      </c>
      <c r="B8" s="27" t="s">
        <v>31</v>
      </c>
      <c r="C8" s="27" t="s">
        <v>57</v>
      </c>
      <c r="D8" s="27" t="s">
        <v>58</v>
      </c>
      <c r="E8" s="27" t="s">
        <v>65</v>
      </c>
      <c r="F8" s="21" t="s">
        <v>49</v>
      </c>
      <c r="G8" s="26" t="s">
        <v>42</v>
      </c>
      <c r="H8" s="25" t="s">
        <v>51</v>
      </c>
    </row>
    <row r="9" spans="1:8" ht="16.5" customHeight="1">
      <c r="A9" s="28"/>
      <c r="B9" s="28"/>
      <c r="C9" s="28"/>
      <c r="D9" s="28"/>
      <c r="E9" s="28"/>
      <c r="F9" s="22"/>
      <c r="G9" s="22"/>
      <c r="H9" s="25"/>
    </row>
    <row r="10" spans="1:8" ht="15" customHeight="1">
      <c r="A10" s="29"/>
      <c r="B10" s="29"/>
      <c r="C10" s="29"/>
      <c r="D10" s="29"/>
      <c r="E10" s="29"/>
      <c r="F10" s="23"/>
      <c r="G10" s="23"/>
      <c r="H10" s="25"/>
    </row>
    <row r="11" spans="1:8" s="6" customFormat="1" ht="15" customHeight="1">
      <c r="A11" s="31" t="s">
        <v>1</v>
      </c>
      <c r="B11" s="32" t="s">
        <v>32</v>
      </c>
      <c r="C11" s="33">
        <f>SUM(C12:C15)</f>
        <v>10459.9</v>
      </c>
      <c r="D11" s="34">
        <f>SUM(D12:D15)</f>
        <v>0</v>
      </c>
      <c r="E11" s="34">
        <f>SUM(E12:E15)</f>
        <v>11050.6</v>
      </c>
      <c r="F11" s="9">
        <f>F12+F13+F14+F15</f>
        <v>6166.9000000000015</v>
      </c>
      <c r="G11" s="10">
        <f aca="true" t="shared" si="0" ref="G11:G28">F11/E11*100</f>
        <v>55.8060195826471</v>
      </c>
      <c r="H11" s="19">
        <f>E11/E42*100</f>
        <v>29.92701995062445</v>
      </c>
    </row>
    <row r="12" spans="1:8" s="6" customFormat="1" ht="63">
      <c r="A12" s="35" t="s">
        <v>52</v>
      </c>
      <c r="B12" s="36" t="s">
        <v>24</v>
      </c>
      <c r="C12" s="37">
        <v>318.4</v>
      </c>
      <c r="D12" s="37"/>
      <c r="E12" s="38">
        <v>503.6</v>
      </c>
      <c r="F12" s="11">
        <v>204.6</v>
      </c>
      <c r="G12" s="12">
        <f t="shared" si="0"/>
        <v>40.62748212867355</v>
      </c>
      <c r="H12" s="20">
        <f>E12/E42*100</f>
        <v>1.363839723375606</v>
      </c>
    </row>
    <row r="13" spans="1:8" ht="15" customHeight="1">
      <c r="A13" s="39" t="s">
        <v>2</v>
      </c>
      <c r="B13" s="36" t="s">
        <v>3</v>
      </c>
      <c r="C13" s="37">
        <v>9592</v>
      </c>
      <c r="D13" s="37"/>
      <c r="E13" s="38">
        <v>9971.5</v>
      </c>
      <c r="F13" s="11">
        <v>5840.1</v>
      </c>
      <c r="G13" s="12">
        <f t="shared" si="0"/>
        <v>58.567918567918575</v>
      </c>
      <c r="H13" s="20">
        <f>E13/E42*100</f>
        <v>27.0046223225573</v>
      </c>
    </row>
    <row r="14" spans="1:8" ht="15" customHeight="1">
      <c r="A14" s="40" t="s">
        <v>4</v>
      </c>
      <c r="B14" s="41" t="s">
        <v>59</v>
      </c>
      <c r="C14" s="42">
        <v>200</v>
      </c>
      <c r="D14" s="42"/>
      <c r="E14" s="38">
        <v>100</v>
      </c>
      <c r="F14" s="11">
        <v>30.6</v>
      </c>
      <c r="G14" s="12">
        <f t="shared" si="0"/>
        <v>30.599999999999998</v>
      </c>
      <c r="H14" s="20">
        <f>E14/E42*100</f>
        <v>0.27081805468141507</v>
      </c>
    </row>
    <row r="15" spans="1:8" ht="15" customHeight="1">
      <c r="A15" s="39" t="s">
        <v>5</v>
      </c>
      <c r="B15" s="36" t="s">
        <v>60</v>
      </c>
      <c r="C15" s="37">
        <v>349.5</v>
      </c>
      <c r="D15" s="37"/>
      <c r="E15" s="38">
        <v>475.5</v>
      </c>
      <c r="F15" s="13">
        <v>91.6</v>
      </c>
      <c r="G15" s="12">
        <f t="shared" si="0"/>
        <v>19.263932702418508</v>
      </c>
      <c r="H15" s="20">
        <f>E15/E42*100</f>
        <v>1.2877398500101285</v>
      </c>
    </row>
    <row r="16" spans="1:8" ht="15" customHeight="1">
      <c r="A16" s="43" t="s">
        <v>20</v>
      </c>
      <c r="B16" s="32" t="s">
        <v>33</v>
      </c>
      <c r="C16" s="34">
        <v>0</v>
      </c>
      <c r="D16" s="34">
        <v>0</v>
      </c>
      <c r="E16" s="34">
        <f>E17</f>
        <v>295.9</v>
      </c>
      <c r="F16" s="9">
        <f>F17</f>
        <v>112.6</v>
      </c>
      <c r="G16" s="10">
        <f t="shared" si="0"/>
        <v>38.05339641770868</v>
      </c>
      <c r="H16" s="19">
        <f>E16/E42*100</f>
        <v>0.801350623802307</v>
      </c>
    </row>
    <row r="17" spans="1:8" ht="15" customHeight="1">
      <c r="A17" s="39" t="s">
        <v>21</v>
      </c>
      <c r="B17" s="36" t="s">
        <v>25</v>
      </c>
      <c r="C17" s="37"/>
      <c r="D17" s="37"/>
      <c r="E17" s="38">
        <v>295.9</v>
      </c>
      <c r="F17" s="11">
        <v>112.6</v>
      </c>
      <c r="G17" s="12">
        <f t="shared" si="0"/>
        <v>38.05339641770868</v>
      </c>
      <c r="H17" s="20">
        <f>E17/E42*100</f>
        <v>0.801350623802307</v>
      </c>
    </row>
    <row r="18" spans="1:8" s="6" customFormat="1" ht="15" customHeight="1">
      <c r="A18" s="31" t="s">
        <v>6</v>
      </c>
      <c r="B18" s="32" t="s">
        <v>34</v>
      </c>
      <c r="C18" s="34">
        <f>SUM(C19:C20)</f>
        <v>650</v>
      </c>
      <c r="D18" s="34">
        <f>SUM(D19:D20)</f>
        <v>0</v>
      </c>
      <c r="E18" s="34">
        <f>SUM(E19:E21)</f>
        <v>397</v>
      </c>
      <c r="F18" s="14">
        <f>F19+F20</f>
        <v>42.8</v>
      </c>
      <c r="G18" s="10">
        <f t="shared" si="0"/>
        <v>10.780856423173804</v>
      </c>
      <c r="H18" s="19">
        <f>E18/E42*100</f>
        <v>1.0751476770852177</v>
      </c>
    </row>
    <row r="19" spans="1:8" ht="47.25">
      <c r="A19" s="39" t="s">
        <v>61</v>
      </c>
      <c r="B19" s="36" t="s">
        <v>7</v>
      </c>
      <c r="C19" s="37">
        <v>73</v>
      </c>
      <c r="D19" s="37"/>
      <c r="E19" s="44">
        <v>105</v>
      </c>
      <c r="F19" s="13">
        <v>38.8</v>
      </c>
      <c r="G19" s="12">
        <f t="shared" si="0"/>
        <v>36.95238095238095</v>
      </c>
      <c r="H19" s="20">
        <f>E19/E42*100</f>
        <v>0.2843589574154858</v>
      </c>
    </row>
    <row r="20" spans="1:8" ht="15.75">
      <c r="A20" s="39" t="s">
        <v>43</v>
      </c>
      <c r="B20" s="36" t="s">
        <v>8</v>
      </c>
      <c r="C20" s="37">
        <v>577</v>
      </c>
      <c r="D20" s="37"/>
      <c r="E20" s="44">
        <v>292</v>
      </c>
      <c r="F20" s="11">
        <v>4</v>
      </c>
      <c r="G20" s="12">
        <f t="shared" si="0"/>
        <v>1.36986301369863</v>
      </c>
      <c r="H20" s="20">
        <f>E20/E42*100</f>
        <v>0.7907887196697319</v>
      </c>
    </row>
    <row r="21" spans="1:8" ht="29.25" customHeight="1" hidden="1">
      <c r="A21" s="39" t="s">
        <v>62</v>
      </c>
      <c r="B21" s="36" t="s">
        <v>63</v>
      </c>
      <c r="C21" s="37"/>
      <c r="D21" s="37"/>
      <c r="E21" s="45"/>
      <c r="F21" s="11"/>
      <c r="G21" s="12"/>
      <c r="H21" s="20"/>
    </row>
    <row r="22" spans="1:8" s="6" customFormat="1" ht="15" customHeight="1">
      <c r="A22" s="43" t="s">
        <v>9</v>
      </c>
      <c r="B22" s="32" t="s">
        <v>35</v>
      </c>
      <c r="C22" s="34">
        <f>SUM(C23:C26)</f>
        <v>1933</v>
      </c>
      <c r="D22" s="34">
        <f>SUM(D23:D26)</f>
        <v>130</v>
      </c>
      <c r="E22" s="34">
        <f>SUM(E23:E26)</f>
        <v>4905</v>
      </c>
      <c r="F22" s="14" t="e">
        <f>SUM(F23+#REF!+F26)</f>
        <v>#REF!</v>
      </c>
      <c r="G22" s="10" t="e">
        <f t="shared" si="0"/>
        <v>#REF!</v>
      </c>
      <c r="H22" s="19">
        <f>E22/E42*100</f>
        <v>13.283625582123406</v>
      </c>
    </row>
    <row r="23" spans="1:8" s="6" customFormat="1" ht="15" customHeight="1">
      <c r="A23" s="46" t="s">
        <v>40</v>
      </c>
      <c r="B23" s="36" t="s">
        <v>41</v>
      </c>
      <c r="C23" s="37">
        <v>60</v>
      </c>
      <c r="D23" s="37">
        <v>130</v>
      </c>
      <c r="E23" s="47">
        <v>190</v>
      </c>
      <c r="F23" s="13">
        <v>207.9</v>
      </c>
      <c r="G23" s="12">
        <f t="shared" si="0"/>
        <v>109.42105263157896</v>
      </c>
      <c r="H23" s="20">
        <f>E23/E42*100</f>
        <v>0.5145543038946886</v>
      </c>
    </row>
    <row r="24" spans="1:8" s="6" customFormat="1" ht="15" customHeight="1">
      <c r="A24" s="39" t="s">
        <v>68</v>
      </c>
      <c r="B24" s="36" t="s">
        <v>69</v>
      </c>
      <c r="C24" s="37"/>
      <c r="D24" s="37"/>
      <c r="E24" s="47">
        <v>3500</v>
      </c>
      <c r="F24" s="13"/>
      <c r="G24" s="12"/>
      <c r="H24" s="20"/>
    </row>
    <row r="25" spans="1:8" ht="15" customHeight="1">
      <c r="A25" s="39" t="s">
        <v>50</v>
      </c>
      <c r="B25" s="36" t="s">
        <v>53</v>
      </c>
      <c r="C25" s="37">
        <v>433</v>
      </c>
      <c r="D25" s="37"/>
      <c r="E25" s="47">
        <v>445</v>
      </c>
      <c r="F25" s="13">
        <v>0</v>
      </c>
      <c r="G25" s="12">
        <f t="shared" si="0"/>
        <v>0</v>
      </c>
      <c r="H25" s="20">
        <f>E25/E42*100</f>
        <v>1.205140343332297</v>
      </c>
    </row>
    <row r="26" spans="1:8" ht="15.75">
      <c r="A26" s="39" t="s">
        <v>23</v>
      </c>
      <c r="B26" s="36" t="s">
        <v>26</v>
      </c>
      <c r="C26" s="37">
        <v>1440</v>
      </c>
      <c r="D26" s="37"/>
      <c r="E26" s="47">
        <v>770</v>
      </c>
      <c r="F26" s="13">
        <v>83.2</v>
      </c>
      <c r="G26" s="12">
        <f t="shared" si="0"/>
        <v>10.805194805194805</v>
      </c>
      <c r="H26" s="20">
        <f>E26/E42*100</f>
        <v>2.085299021046896</v>
      </c>
    </row>
    <row r="27" spans="1:8" s="6" customFormat="1" ht="15" customHeight="1">
      <c r="A27" s="43" t="s">
        <v>44</v>
      </c>
      <c r="B27" s="32" t="s">
        <v>36</v>
      </c>
      <c r="C27" s="34">
        <f>SUM(C28:C30)</f>
        <v>10059.7</v>
      </c>
      <c r="D27" s="34">
        <f>SUM(D28:D30)</f>
        <v>140</v>
      </c>
      <c r="E27" s="34">
        <f>SUM(E28:E31)</f>
        <v>10213.3</v>
      </c>
      <c r="F27" s="9">
        <f>F29+F30+F28</f>
        <v>5422.3</v>
      </c>
      <c r="G27" s="10">
        <f t="shared" si="0"/>
        <v>53.09057797186023</v>
      </c>
      <c r="H27" s="19">
        <f>E27/E42*100</f>
        <v>27.659460378776963</v>
      </c>
    </row>
    <row r="28" spans="1:8" s="7" customFormat="1" ht="15" customHeight="1">
      <c r="A28" s="39" t="s">
        <v>18</v>
      </c>
      <c r="B28" s="36" t="s">
        <v>10</v>
      </c>
      <c r="C28" s="37">
        <v>2465.5</v>
      </c>
      <c r="D28" s="37"/>
      <c r="E28" s="47">
        <v>1811.9</v>
      </c>
      <c r="F28" s="11">
        <v>659.6</v>
      </c>
      <c r="G28" s="12">
        <f t="shared" si="0"/>
        <v>36.40377504277278</v>
      </c>
      <c r="H28" s="20">
        <f>E28/E42*100</f>
        <v>4.906952332772559</v>
      </c>
    </row>
    <row r="29" spans="1:8" ht="15" customHeight="1">
      <c r="A29" s="39" t="s">
        <v>11</v>
      </c>
      <c r="B29" s="36" t="s">
        <v>12</v>
      </c>
      <c r="C29" s="37">
        <v>980.9</v>
      </c>
      <c r="D29" s="37"/>
      <c r="E29" s="38">
        <v>514.5</v>
      </c>
      <c r="F29" s="11">
        <v>675.5</v>
      </c>
      <c r="G29" s="12">
        <f aca="true" t="shared" si="1" ref="G29:G42">F29/E29*100</f>
        <v>131.2925170068027</v>
      </c>
      <c r="H29" s="20">
        <f>E29/E42*100</f>
        <v>1.3933588913358803</v>
      </c>
    </row>
    <row r="30" spans="1:8" ht="15" customHeight="1">
      <c r="A30" s="39" t="s">
        <v>27</v>
      </c>
      <c r="B30" s="36" t="s">
        <v>28</v>
      </c>
      <c r="C30" s="37">
        <v>6613.3</v>
      </c>
      <c r="D30" s="37">
        <v>140</v>
      </c>
      <c r="E30" s="38">
        <v>2032.2</v>
      </c>
      <c r="F30" s="11">
        <v>4087.2</v>
      </c>
      <c r="G30" s="12">
        <f t="shared" si="1"/>
        <v>201.12193681724239</v>
      </c>
      <c r="H30" s="20">
        <f>E30/E42*100</f>
        <v>5.503564507235716</v>
      </c>
    </row>
    <row r="31" spans="1:8" ht="15" customHeight="1">
      <c r="A31" s="39" t="s">
        <v>66</v>
      </c>
      <c r="B31" s="36" t="s">
        <v>67</v>
      </c>
      <c r="C31" s="37"/>
      <c r="D31" s="37"/>
      <c r="E31" s="38">
        <v>5854.7</v>
      </c>
      <c r="F31" s="11"/>
      <c r="G31" s="12"/>
      <c r="H31" s="20"/>
    </row>
    <row r="32" spans="1:8" s="6" customFormat="1" ht="15" customHeight="1">
      <c r="A32" s="31" t="s">
        <v>13</v>
      </c>
      <c r="B32" s="32" t="s">
        <v>37</v>
      </c>
      <c r="C32" s="34">
        <f>C33</f>
        <v>155</v>
      </c>
      <c r="D32" s="34">
        <f>D33</f>
        <v>170</v>
      </c>
      <c r="E32" s="34">
        <f>E33</f>
        <v>290</v>
      </c>
      <c r="F32" s="9">
        <f>SUM(F33)</f>
        <v>126.2</v>
      </c>
      <c r="G32" s="10">
        <f t="shared" si="1"/>
        <v>43.51724137931035</v>
      </c>
      <c r="H32" s="19">
        <f>E32/E42*100</f>
        <v>0.7853723585761035</v>
      </c>
    </row>
    <row r="33" spans="1:8" ht="15.75">
      <c r="A33" s="39" t="s">
        <v>14</v>
      </c>
      <c r="B33" s="36" t="s">
        <v>15</v>
      </c>
      <c r="C33" s="37">
        <v>155</v>
      </c>
      <c r="D33" s="37">
        <v>170</v>
      </c>
      <c r="E33" s="38">
        <v>290</v>
      </c>
      <c r="F33" s="11">
        <v>126.2</v>
      </c>
      <c r="G33" s="12">
        <f t="shared" si="1"/>
        <v>43.51724137931035</v>
      </c>
      <c r="H33" s="20">
        <f>E33/E42*100</f>
        <v>0.7853723585761035</v>
      </c>
    </row>
    <row r="34" spans="1:8" s="6" customFormat="1" ht="31.5">
      <c r="A34" s="31" t="s">
        <v>45</v>
      </c>
      <c r="B34" s="32" t="s">
        <v>38</v>
      </c>
      <c r="C34" s="34">
        <f>C35+C36</f>
        <v>7048.4</v>
      </c>
      <c r="D34" s="34">
        <f>D35+D36</f>
        <v>300</v>
      </c>
      <c r="E34" s="34">
        <f>E35+E36</f>
        <v>8679.36</v>
      </c>
      <c r="F34" s="9">
        <f>F35</f>
        <v>5878.3</v>
      </c>
      <c r="G34" s="10">
        <f t="shared" si="1"/>
        <v>67.72734395162777</v>
      </c>
      <c r="H34" s="19">
        <f>E34/E42*100</f>
        <v>23.505273910796866</v>
      </c>
    </row>
    <row r="35" spans="1:8" ht="15.75">
      <c r="A35" s="39" t="s">
        <v>19</v>
      </c>
      <c r="B35" s="36" t="s">
        <v>16</v>
      </c>
      <c r="C35" s="37">
        <v>6646.4</v>
      </c>
      <c r="D35" s="37">
        <v>300</v>
      </c>
      <c r="E35" s="38">
        <v>8679.36</v>
      </c>
      <c r="F35" s="11">
        <v>5878.3</v>
      </c>
      <c r="G35" s="12">
        <f t="shared" si="1"/>
        <v>67.72734395162777</v>
      </c>
      <c r="H35" s="20">
        <f>E35/E42*100</f>
        <v>23.505273910796866</v>
      </c>
    </row>
    <row r="36" spans="1:8" ht="28.5" customHeight="1" hidden="1">
      <c r="A36" s="39"/>
      <c r="B36" s="36"/>
      <c r="C36" s="37">
        <v>402</v>
      </c>
      <c r="D36" s="37"/>
      <c r="E36" s="38"/>
      <c r="F36" s="11"/>
      <c r="G36" s="12"/>
      <c r="H36" s="20"/>
    </row>
    <row r="37" spans="1:8" s="6" customFormat="1" ht="15" customHeight="1">
      <c r="A37" s="31" t="s">
        <v>17</v>
      </c>
      <c r="B37" s="32" t="s">
        <v>39</v>
      </c>
      <c r="C37" s="34">
        <f>C39+C38</f>
        <v>400.5</v>
      </c>
      <c r="D37" s="34">
        <f>D39+D38</f>
        <v>0</v>
      </c>
      <c r="E37" s="34">
        <f>E39+E38</f>
        <v>498</v>
      </c>
      <c r="F37" s="9">
        <f>F39+F38</f>
        <v>113.6</v>
      </c>
      <c r="G37" s="10">
        <f t="shared" si="1"/>
        <v>22.811244979919678</v>
      </c>
      <c r="H37" s="19">
        <f>E37/E42*100</f>
        <v>1.3486739123134468</v>
      </c>
    </row>
    <row r="38" spans="1:8" s="6" customFormat="1" ht="15" customHeight="1">
      <c r="A38" s="35" t="s">
        <v>47</v>
      </c>
      <c r="B38" s="36" t="s">
        <v>48</v>
      </c>
      <c r="C38" s="37">
        <v>113.5</v>
      </c>
      <c r="D38" s="37"/>
      <c r="E38" s="38">
        <v>130</v>
      </c>
      <c r="F38" s="11">
        <v>0</v>
      </c>
      <c r="G38" s="12"/>
      <c r="H38" s="20">
        <f>E38/E42*100</f>
        <v>0.3520634710858396</v>
      </c>
    </row>
    <row r="39" spans="1:8" ht="16.5" customHeight="1">
      <c r="A39" s="39" t="s">
        <v>29</v>
      </c>
      <c r="B39" s="36" t="s">
        <v>30</v>
      </c>
      <c r="C39" s="37">
        <v>287</v>
      </c>
      <c r="D39" s="37"/>
      <c r="E39" s="38">
        <v>368</v>
      </c>
      <c r="F39" s="11">
        <v>113.6</v>
      </c>
      <c r="G39" s="12">
        <f t="shared" si="1"/>
        <v>30.869565217391305</v>
      </c>
      <c r="H39" s="20">
        <f>E39/E42*100</f>
        <v>0.9966104412276072</v>
      </c>
    </row>
    <row r="40" spans="1:8" s="6" customFormat="1" ht="19.5" customHeight="1">
      <c r="A40" s="31" t="s">
        <v>46</v>
      </c>
      <c r="B40" s="32" t="s">
        <v>54</v>
      </c>
      <c r="C40" s="34">
        <f>C41</f>
        <v>500</v>
      </c>
      <c r="D40" s="34">
        <f>D41</f>
        <v>0</v>
      </c>
      <c r="E40" s="34">
        <f>E41</f>
        <v>596</v>
      </c>
      <c r="F40" s="9">
        <f>F41</f>
        <v>119.9</v>
      </c>
      <c r="G40" s="10">
        <f>F40/E40*100</f>
        <v>20.117449664429532</v>
      </c>
      <c r="H40" s="19">
        <f>E40/E42*100</f>
        <v>1.6140756059012336</v>
      </c>
    </row>
    <row r="41" spans="1:8" ht="19.5" customHeight="1">
      <c r="A41" s="39" t="s">
        <v>55</v>
      </c>
      <c r="B41" s="36" t="s">
        <v>56</v>
      </c>
      <c r="C41" s="37">
        <v>500</v>
      </c>
      <c r="D41" s="37"/>
      <c r="E41" s="38">
        <v>596</v>
      </c>
      <c r="F41" s="11">
        <v>119.9</v>
      </c>
      <c r="G41" s="12">
        <f>F41/E41*100</f>
        <v>20.117449664429532</v>
      </c>
      <c r="H41" s="20">
        <f>E41/E42*100</f>
        <v>1.6140756059012336</v>
      </c>
    </row>
    <row r="42" spans="1:8" ht="15" customHeight="1">
      <c r="A42" s="17" t="s">
        <v>22</v>
      </c>
      <c r="B42" s="18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36925.16</v>
      </c>
      <c r="F42" s="9" t="e">
        <f>SUM(F11+F16+F18+F22+F27+F32+F34+#REF!+F37+#REF!)</f>
        <v>#REF!</v>
      </c>
      <c r="G42" s="10" t="e">
        <f t="shared" si="1"/>
        <v>#REF!</v>
      </c>
      <c r="H42" s="19">
        <f>H11+H16+H18+H22+H27+H32+H34+H40+H37</f>
        <v>99.99999999999997</v>
      </c>
    </row>
  </sheetData>
  <sheetProtection/>
  <mergeCells count="11">
    <mergeCell ref="H8:H10"/>
    <mergeCell ref="F8:F10"/>
    <mergeCell ref="E8:E10"/>
    <mergeCell ref="G8:G10"/>
    <mergeCell ref="D8:D10"/>
    <mergeCell ref="A8:A10"/>
    <mergeCell ref="A5:E5"/>
    <mergeCell ref="B8:B10"/>
    <mergeCell ref="A6:F6"/>
    <mergeCell ref="C8:C10"/>
    <mergeCell ref="A1:G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Секретарь</cp:lastModifiedBy>
  <cp:lastPrinted>2012-11-15T07:44:42Z</cp:lastPrinted>
  <dcterms:created xsi:type="dcterms:W3CDTF">2005-07-27T12:36:10Z</dcterms:created>
  <dcterms:modified xsi:type="dcterms:W3CDTF">2012-11-15T07:44:46Z</dcterms:modified>
  <cp:category/>
  <cp:version/>
  <cp:contentType/>
  <cp:contentStatus/>
</cp:coreProperties>
</file>