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8985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<sst xmlns="http://schemas.openxmlformats.org/spreadsheetml/2006/main" count="67" uniqueCount="67">
  <si>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Наименование показателя</t>
  </si>
  <si>
    <t>Общегосударственные вопросы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</si>
  <si>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</si>
  <si>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</si>
  <si>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</si>
  <si>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</si>
  <si>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</si>
  <si>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</si>
  <si>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0310</t>
  </si>
  <si>
    <t>Национальная экономика</t>
  </si>
  <si>
    <t>0501</t>
  </si>
  <si>
    <t>Коммунальное хозяйство</t>
  </si>
  <si>
    <t>0502</t>
  </si>
  <si>
    <t>Образование</t>
  </si>
  <si>
    <t>Молодежная политика и оздоровление детей</t>
  </si>
  <si>
    <t>0707</t>
  </si>
  <si>
    <t>0801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</si>
  <si>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</si>
  <si>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</si>
  <si>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</si>
  <si>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</si>
  <si>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</si>
  <si>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</si>
  <si>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</si>
  <si>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0103</t>
  </si>
  <si>
    <t>0203</t>
  </si>
  <si>
    <t>0412</t>
  </si>
  <si>
    <t>Благоустройство</t>
  </si>
  <si>
    <t>0503</t>
  </si>
  <si>
    <t>Другие вопросы в области социальной политики</t>
  </si>
  <si>
    <t>1006</t>
  </si>
  <si>
    <t>Код раздела, подраздела</t>
  </si>
  <si>
    <t xml:space="preserve"> 0100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</si>
  <si>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</si>
  <si>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</si>
  <si>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</si>
  <si>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</si>
  <si>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</si>
  <si>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</si>
  <si>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>1000</t>
  </si>
  <si>
    <t>Общеэкономические вопросы</t>
  </si>
  <si>
    <t>0401</t>
  </si>
  <si>
    <t>% исполнения</t>
  </si>
  <si>
    <t>Обеспечение пожарной безопасности</t>
  </si>
  <si>
    <t>Жилищно - коммунальное хозяйство</t>
  </si>
  <si>
    <t>Культура, кинематография и средства массовой информации</t>
  </si>
  <si>
    <t>Физическая культура и спорт</t>
  </si>
  <si>
    <t>Пенсионное обеспечение</t>
  </si>
  <si>
    <t>1001</t>
  </si>
  <si>
    <t>Исполнение за 9 месяцев 2010 года (тыс. руб.)</t>
  </si>
  <si>
    <t>Связь и информатика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</si>
  <si>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</si>
  <si>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</si>
  <si>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0410</t>
  </si>
  <si>
    <t>1100</t>
  </si>
  <si>
    <t>Массовый спорт</t>
  </si>
  <si>
    <t>1102</t>
  </si>
  <si>
    <t>Собственные средства (тыс. руб.)</t>
  </si>
  <si>
    <t>Платные услуги (тыс. руб.)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</si>
  <si>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</si>
  <si>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</si>
  <si>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</si>
  <si>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</si>
  <si>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0314</t>
  </si>
  <si>
    <t>Бюджет на 2012 год (тыс. руб.)</t>
  </si>
  <si>
    <t xml:space="preserve">Распределение бюджетных ассигнований по разделам и подразделам, классификации расходов бюджета Новосветского сельского поселения на 2012 год  </t>
  </si>
  <si>
    <r>
      <t xml:space="preserve">                                                                 ПРИЛОЖЕНИЕ № 5  </t>
    </r>
    <r>
      <rPr>
        <sz val="14"/>
        <rFont val="Times New Roman"/>
        <family val="1"/>
      </rPr>
      <t xml:space="preserve">                                                                  
                                                                 к Решению Совета депутатов
                                                                 МО Новосветского сельского поселения
                                                                 Гатчинского муниципального района
                                                                 от 17 мая 2012 года № 22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</si>
</sst>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8" fillId="0" borderId="10" xfId="60" applyFont="1" applyBorder="1" applyAlignment="1">
      <alignment horizontal="right" vertical="center" wrapText="1"/>
    </xf>
    <xf numFmtId="164" fontId="8" fillId="0" borderId="10" xfId="60" applyNumberFormat="1" applyFont="1" applyBorder="1" applyAlignment="1">
      <alignment horizontal="right" vertical="center" wrapText="1"/>
    </xf>
    <xf numFmtId="165" fontId="8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8" fillId="0" borderId="10" xfId="6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3" fontId="8" fillId="33" borderId="10" xfId="60" applyFont="1" applyFill="1" applyBorder="1" applyAlignment="1">
      <alignment horizontal="right" vertical="center" wrapText="1"/>
    </xf>
    <xf numFmtId="2" fontId="8" fillId="33" borderId="10" xfId="6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3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54.25390625" style="1" customWidth="1"/>
    <col min="2" max="2" width="16.375" style="1" customWidth="1"/>
    <col min="3" max="3" width="12.375" style="1" hidden="1" customWidth="1"/>
    <col min="4" max="4" width="12.875" style="1" hidden="1" customWidth="1"/>
    <col min="5" max="5" width="17.375" style="2" customWidth="1"/>
    <col min="6" max="6" width="12.375" style="2" hidden="1" customWidth="1"/>
    <col min="7" max="7" width="12.00390625" style="2" hidden="1" customWidth="1"/>
    <col min="8" max="8" width="10.625" style="1" hidden="1" customWidth="1"/>
    <col min="9" max="16384" width="9.125" style="1" customWidth="1"/>
  </cols>
  <sheetData>
    <row r="3" spans="1:7" ht="15.75" customHeight="1">
      <c r="A3" s="38" t="s">
        <v>66</v>
      </c>
      <c r="B3" s="39"/>
      <c r="C3" s="39"/>
      <c r="D3" s="39"/>
      <c r="E3" s="39"/>
      <c r="F3" s="1"/>
      <c r="G3" s="1"/>
    </row>
    <row r="4" spans="1:7" ht="30" customHeight="1">
      <c r="A4" s="39"/>
      <c r="B4" s="39"/>
      <c r="C4" s="39"/>
      <c r="D4" s="39"/>
      <c r="E4" s="39"/>
      <c r="F4" s="36"/>
      <c r="G4" s="36"/>
    </row>
    <row r="5" spans="1:7" ht="52.5" customHeight="1">
      <c r="A5" s="39"/>
      <c r="B5" s="39"/>
      <c r="C5" s="39"/>
      <c r="D5" s="39"/>
      <c r="E5" s="39"/>
      <c r="F5" s="36"/>
      <c r="G5" s="36"/>
    </row>
    <row r="6" spans="1:7" ht="23.25" customHeight="1">
      <c r="A6" s="37"/>
      <c r="B6" s="37"/>
      <c r="C6" s="37"/>
      <c r="D6" s="37"/>
      <c r="E6" s="37"/>
      <c r="F6" s="36"/>
      <c r="G6" s="36"/>
    </row>
    <row r="7" spans="1:5" ht="12.75" customHeight="1">
      <c r="A7" s="3"/>
      <c r="B7" s="3"/>
      <c r="C7" s="3"/>
      <c r="D7" s="3"/>
      <c r="E7" s="4"/>
    </row>
    <row r="8" spans="1:7" ht="51.75" customHeight="1">
      <c r="A8" s="45" t="s">
        <v>65</v>
      </c>
      <c r="B8" s="45"/>
      <c r="C8" s="45"/>
      <c r="D8" s="45"/>
      <c r="E8" s="45"/>
      <c r="F8" s="17"/>
      <c r="G8" s="16"/>
    </row>
    <row r="9" spans="1:7" ht="12.75" customHeight="1">
      <c r="A9" s="46"/>
      <c r="B9" s="46"/>
      <c r="C9" s="46"/>
      <c r="D9" s="46"/>
      <c r="E9" s="46"/>
      <c r="F9" s="46"/>
      <c r="G9" s="8"/>
    </row>
    <row r="10" spans="1:4" ht="5.25" customHeight="1" hidden="1">
      <c r="A10" s="5"/>
      <c r="B10" s="5"/>
      <c r="C10" s="5"/>
      <c r="D10" s="5"/>
    </row>
    <row r="11" spans="1:8" ht="21" customHeight="1">
      <c r="A11" s="41" t="s">
        <v>0</v>
      </c>
      <c r="B11" s="41" t="s">
        <v>31</v>
      </c>
      <c r="C11" s="41" t="s">
        <v>57</v>
      </c>
      <c r="D11" s="41" t="s">
        <v>58</v>
      </c>
      <c r="E11" s="41" t="s">
        <v>64</v>
      </c>
      <c r="F11" s="41" t="s">
        <v>49</v>
      </c>
      <c r="G11" s="44" t="s">
        <v>42</v>
      </c>
      <c r="H11" s="40" t="s">
        <v>51</v>
      </c>
    </row>
    <row r="12" spans="1:8" ht="16.5" customHeight="1">
      <c r="A12" s="42"/>
      <c r="B12" s="42"/>
      <c r="C12" s="42"/>
      <c r="D12" s="42"/>
      <c r="E12" s="42"/>
      <c r="F12" s="42"/>
      <c r="G12" s="42"/>
      <c r="H12" s="40"/>
    </row>
    <row r="13" spans="1:8" ht="15" customHeight="1">
      <c r="A13" s="43"/>
      <c r="B13" s="43"/>
      <c r="C13" s="43"/>
      <c r="D13" s="43"/>
      <c r="E13" s="43"/>
      <c r="F13" s="43"/>
      <c r="G13" s="43"/>
      <c r="H13" s="40"/>
    </row>
    <row r="14" spans="1:8" s="6" customFormat="1" ht="15" customHeight="1">
      <c r="A14" s="15" t="s">
        <v>1</v>
      </c>
      <c r="B14" s="18" t="s">
        <v>32</v>
      </c>
      <c r="C14" s="33">
        <f>SUM(C15:C18)</f>
        <v>10459.9</v>
      </c>
      <c r="D14" s="9">
        <f>SUM(D15:D18)</f>
        <v>0</v>
      </c>
      <c r="E14" s="9">
        <f>SUM(E15:E18)</f>
        <v>10448.6</v>
      </c>
      <c r="F14" s="9">
        <f>F15+F16+F17+F18</f>
        <v>6166.9000000000015</v>
      </c>
      <c r="G14" s="10">
        <f aca="true" t="shared" si="0" ref="G14:G30">F14/E14*100</f>
        <v>59.02130428956991</v>
      </c>
      <c r="H14" s="29">
        <f>E14/E43*100</f>
        <v>29.16542220162846</v>
      </c>
    </row>
    <row r="15" spans="1:8" s="6" customFormat="1" ht="55.5" customHeight="1">
      <c r="A15" s="19" t="s">
        <v>52</v>
      </c>
      <c r="B15" s="20" t="s">
        <v>24</v>
      </c>
      <c r="C15" s="31">
        <v>318.4</v>
      </c>
      <c r="D15" s="31"/>
      <c r="E15" s="11">
        <v>428.4</v>
      </c>
      <c r="F15" s="11">
        <v>204.6</v>
      </c>
      <c r="G15" s="12">
        <f t="shared" si="0"/>
        <v>47.75910364145658</v>
      </c>
      <c r="H15" s="30">
        <f>E15/E43*100</f>
        <v>1.1958029660602982</v>
      </c>
    </row>
    <row r="16" spans="1:8" ht="15" customHeight="1">
      <c r="A16" s="21" t="s">
        <v>2</v>
      </c>
      <c r="B16" s="20" t="s">
        <v>3</v>
      </c>
      <c r="C16" s="31">
        <v>9592</v>
      </c>
      <c r="D16" s="31"/>
      <c r="E16" s="11">
        <v>9570.2</v>
      </c>
      <c r="F16" s="11">
        <v>5840.1</v>
      </c>
      <c r="G16" s="12">
        <f t="shared" si="0"/>
        <v>61.02380305531755</v>
      </c>
      <c r="H16" s="30">
        <f>E16/E43*100</f>
        <v>26.71352368298382</v>
      </c>
    </row>
    <row r="17" spans="1:8" ht="15" customHeight="1">
      <c r="A17" s="22" t="s">
        <v>4</v>
      </c>
      <c r="B17" s="23" t="s">
        <v>59</v>
      </c>
      <c r="C17" s="32">
        <v>200</v>
      </c>
      <c r="D17" s="32"/>
      <c r="E17" s="11">
        <v>100</v>
      </c>
      <c r="F17" s="11">
        <v>30.6</v>
      </c>
      <c r="G17" s="12">
        <f t="shared" si="0"/>
        <v>30.599999999999998</v>
      </c>
      <c r="H17" s="30">
        <f>E17/E43*100</f>
        <v>0.2791323450187438</v>
      </c>
    </row>
    <row r="18" spans="1:8" ht="15" customHeight="1">
      <c r="A18" s="21" t="s">
        <v>5</v>
      </c>
      <c r="B18" s="20" t="s">
        <v>60</v>
      </c>
      <c r="C18" s="31">
        <v>349.5</v>
      </c>
      <c r="D18" s="31"/>
      <c r="E18" s="11">
        <v>350</v>
      </c>
      <c r="F18" s="13">
        <v>91.6</v>
      </c>
      <c r="G18" s="12">
        <f t="shared" si="0"/>
        <v>26.171428571428567</v>
      </c>
      <c r="H18" s="30">
        <f>E18/E43*100</f>
        <v>0.9769632075656032</v>
      </c>
    </row>
    <row r="19" spans="1:8" ht="15" customHeight="1">
      <c r="A19" s="24" t="s">
        <v>20</v>
      </c>
      <c r="B19" s="18" t="s">
        <v>33</v>
      </c>
      <c r="C19" s="9">
        <v>0</v>
      </c>
      <c r="D19" s="9">
        <v>0</v>
      </c>
      <c r="E19" s="9">
        <f>E20</f>
        <v>290.4</v>
      </c>
      <c r="F19" s="9">
        <f>F20</f>
        <v>112.6</v>
      </c>
      <c r="G19" s="10">
        <f t="shared" si="0"/>
        <v>38.774104683195596</v>
      </c>
      <c r="H19" s="29">
        <f>E19/E43*100</f>
        <v>0.8106003299344319</v>
      </c>
    </row>
    <row r="20" spans="1:8" ht="15" customHeight="1">
      <c r="A20" s="21" t="s">
        <v>21</v>
      </c>
      <c r="B20" s="20" t="s">
        <v>25</v>
      </c>
      <c r="C20" s="31"/>
      <c r="D20" s="31"/>
      <c r="E20" s="11">
        <v>290.4</v>
      </c>
      <c r="F20" s="11">
        <v>112.6</v>
      </c>
      <c r="G20" s="12">
        <f t="shared" si="0"/>
        <v>38.774104683195596</v>
      </c>
      <c r="H20" s="30">
        <f>E20/E43*100</f>
        <v>0.8106003299344319</v>
      </c>
    </row>
    <row r="21" spans="1:8" s="6" customFormat="1" ht="28.5" customHeight="1">
      <c r="A21" s="15" t="s">
        <v>6</v>
      </c>
      <c r="B21" s="18" t="s">
        <v>34</v>
      </c>
      <c r="C21" s="9">
        <f>SUM(C22:C23)</f>
        <v>650</v>
      </c>
      <c r="D21" s="9">
        <f>SUM(D22:D23)</f>
        <v>0</v>
      </c>
      <c r="E21" s="9">
        <f>SUM(E22:E24)</f>
        <v>317</v>
      </c>
      <c r="F21" s="14">
        <f>F22+F23</f>
        <v>42.8</v>
      </c>
      <c r="G21" s="10">
        <f t="shared" si="0"/>
        <v>13.501577287066247</v>
      </c>
      <c r="H21" s="29">
        <f>E21/E43*100</f>
        <v>0.8848495337094177</v>
      </c>
    </row>
    <row r="22" spans="1:8" ht="29.25" customHeight="1">
      <c r="A22" s="21" t="s">
        <v>61</v>
      </c>
      <c r="B22" s="20" t="s">
        <v>7</v>
      </c>
      <c r="C22" s="31">
        <v>73</v>
      </c>
      <c r="D22" s="31"/>
      <c r="E22" s="25">
        <v>130</v>
      </c>
      <c r="F22" s="13">
        <v>38.8</v>
      </c>
      <c r="G22" s="12">
        <f t="shared" si="0"/>
        <v>29.846153846153843</v>
      </c>
      <c r="H22" s="30">
        <f>E22/E43*100</f>
        <v>0.3628720485243669</v>
      </c>
    </row>
    <row r="23" spans="1:8" ht="15" customHeight="1">
      <c r="A23" s="21" t="s">
        <v>43</v>
      </c>
      <c r="B23" s="20" t="s">
        <v>8</v>
      </c>
      <c r="C23" s="31">
        <v>577</v>
      </c>
      <c r="D23" s="31"/>
      <c r="E23" s="25">
        <v>187</v>
      </c>
      <c r="F23" s="11">
        <v>4</v>
      </c>
      <c r="G23" s="12">
        <f t="shared" si="0"/>
        <v>2.13903743315508</v>
      </c>
      <c r="H23" s="30">
        <f>E23/E43*100</f>
        <v>0.5219774851850508</v>
      </c>
    </row>
    <row r="24" spans="1:8" ht="29.25" customHeight="1" hidden="1">
      <c r="A24" s="21" t="s">
        <v>62</v>
      </c>
      <c r="B24" s="20" t="s">
        <v>63</v>
      </c>
      <c r="C24" s="31"/>
      <c r="D24" s="31"/>
      <c r="E24" s="35"/>
      <c r="F24" s="11"/>
      <c r="G24" s="12"/>
      <c r="H24" s="30"/>
    </row>
    <row r="25" spans="1:8" s="6" customFormat="1" ht="15" customHeight="1">
      <c r="A25" s="24" t="s">
        <v>9</v>
      </c>
      <c r="B25" s="18" t="s">
        <v>35</v>
      </c>
      <c r="C25" s="9">
        <f>SUM(C26:C28)</f>
        <v>1933</v>
      </c>
      <c r="D25" s="9">
        <f>SUM(D26:D28)</f>
        <v>130</v>
      </c>
      <c r="E25" s="9">
        <f>SUM(E26:E28)</f>
        <v>1945</v>
      </c>
      <c r="F25" s="14" t="e">
        <f>SUM(F26+#REF!+F28)</f>
        <v>#REF!</v>
      </c>
      <c r="G25" s="10" t="e">
        <f t="shared" si="0"/>
        <v>#REF!</v>
      </c>
      <c r="H25" s="29">
        <f>E25/E43*100</f>
        <v>5.429124110614566</v>
      </c>
    </row>
    <row r="26" spans="1:8" s="6" customFormat="1" ht="15" customHeight="1">
      <c r="A26" s="26" t="s">
        <v>40</v>
      </c>
      <c r="B26" s="20" t="s">
        <v>41</v>
      </c>
      <c r="C26" s="31">
        <v>60</v>
      </c>
      <c r="D26" s="31">
        <v>130</v>
      </c>
      <c r="E26" s="34">
        <v>190</v>
      </c>
      <c r="F26" s="13">
        <v>207.9</v>
      </c>
      <c r="G26" s="12">
        <f t="shared" si="0"/>
        <v>109.42105263157896</v>
      </c>
      <c r="H26" s="30">
        <f>E26/E43*100</f>
        <v>0.5303514555356131</v>
      </c>
    </row>
    <row r="27" spans="1:8" ht="15" customHeight="1">
      <c r="A27" s="21" t="s">
        <v>50</v>
      </c>
      <c r="B27" s="20" t="s">
        <v>53</v>
      </c>
      <c r="C27" s="31">
        <v>433</v>
      </c>
      <c r="D27" s="31"/>
      <c r="E27" s="34">
        <v>445</v>
      </c>
      <c r="F27" s="13">
        <v>0</v>
      </c>
      <c r="G27" s="12">
        <f t="shared" si="0"/>
        <v>0</v>
      </c>
      <c r="H27" s="30">
        <f>E27/E43*100</f>
        <v>1.2421389353334098</v>
      </c>
    </row>
    <row r="28" spans="1:8" ht="15" customHeight="1">
      <c r="A28" s="21" t="s">
        <v>23</v>
      </c>
      <c r="B28" s="20" t="s">
        <v>26</v>
      </c>
      <c r="C28" s="31">
        <v>1440</v>
      </c>
      <c r="D28" s="31"/>
      <c r="E28" s="34">
        <v>1310</v>
      </c>
      <c r="F28" s="13">
        <v>83.2</v>
      </c>
      <c r="G28" s="12">
        <f t="shared" si="0"/>
        <v>6.35114503816794</v>
      </c>
      <c r="H28" s="30">
        <f>E28/E43*100</f>
        <v>3.656633719745543</v>
      </c>
    </row>
    <row r="29" spans="1:8" s="6" customFormat="1" ht="15" customHeight="1">
      <c r="A29" s="24" t="s">
        <v>44</v>
      </c>
      <c r="B29" s="18" t="s">
        <v>36</v>
      </c>
      <c r="C29" s="9">
        <f>SUM(C30:C32)</f>
        <v>10059.7</v>
      </c>
      <c r="D29" s="9">
        <f>SUM(D30:D32)</f>
        <v>140</v>
      </c>
      <c r="E29" s="9">
        <f>SUM(E30:E32)</f>
        <v>13655.599999999999</v>
      </c>
      <c r="F29" s="9">
        <f>F31+F32+F30</f>
        <v>5422.3</v>
      </c>
      <c r="G29" s="10">
        <f t="shared" si="0"/>
        <v>39.70751925949794</v>
      </c>
      <c r="H29" s="29">
        <f>E29/E43*100</f>
        <v>38.11719650637957</v>
      </c>
    </row>
    <row r="30" spans="1:8" s="7" customFormat="1" ht="15" customHeight="1">
      <c r="A30" s="21" t="s">
        <v>18</v>
      </c>
      <c r="B30" s="20" t="s">
        <v>10</v>
      </c>
      <c r="C30" s="31">
        <v>2465.5</v>
      </c>
      <c r="D30" s="31"/>
      <c r="E30" s="34">
        <v>3800</v>
      </c>
      <c r="F30" s="11">
        <v>659.6</v>
      </c>
      <c r="G30" s="12">
        <f t="shared" si="0"/>
        <v>17.357894736842105</v>
      </c>
      <c r="H30" s="30">
        <f>E30/E43*100</f>
        <v>10.607029110712263</v>
      </c>
    </row>
    <row r="31" spans="1:8" ht="15" customHeight="1">
      <c r="A31" s="21" t="s">
        <v>11</v>
      </c>
      <c r="B31" s="20" t="s">
        <v>12</v>
      </c>
      <c r="C31" s="31">
        <v>980.9</v>
      </c>
      <c r="D31" s="31"/>
      <c r="E31" s="11">
        <v>1811.7</v>
      </c>
      <c r="F31" s="11">
        <v>675.5</v>
      </c>
      <c r="G31" s="12">
        <f aca="true" t="shared" si="1" ref="G31:G43">F31/E31*100</f>
        <v>37.28542253132417</v>
      </c>
      <c r="H31" s="30">
        <f>E31/E43*100</f>
        <v>5.057040694704581</v>
      </c>
    </row>
    <row r="32" spans="1:8" ht="15" customHeight="1">
      <c r="A32" s="21" t="s">
        <v>27</v>
      </c>
      <c r="B32" s="20" t="s">
        <v>28</v>
      </c>
      <c r="C32" s="31">
        <v>6613.3</v>
      </c>
      <c r="D32" s="31">
        <v>140</v>
      </c>
      <c r="E32" s="11">
        <v>8043.9</v>
      </c>
      <c r="F32" s="11">
        <v>4087.2</v>
      </c>
      <c r="G32" s="12">
        <f t="shared" si="1"/>
        <v>50.81117368440682</v>
      </c>
      <c r="H32" s="30">
        <f>E32/E43*100</f>
        <v>22.45312670096273</v>
      </c>
    </row>
    <row r="33" spans="1:8" s="6" customFormat="1" ht="15" customHeight="1">
      <c r="A33" s="15" t="s">
        <v>13</v>
      </c>
      <c r="B33" s="18" t="s">
        <v>37</v>
      </c>
      <c r="C33" s="9">
        <f>C34</f>
        <v>155</v>
      </c>
      <c r="D33" s="9">
        <f>D34</f>
        <v>170</v>
      </c>
      <c r="E33" s="9">
        <f>E34</f>
        <v>289</v>
      </c>
      <c r="F33" s="9">
        <f>SUM(F34)</f>
        <v>126.2</v>
      </c>
      <c r="G33" s="10">
        <f t="shared" si="1"/>
        <v>43.667820069204154</v>
      </c>
      <c r="H33" s="29">
        <f>E33/E43*100</f>
        <v>0.8066924771041696</v>
      </c>
    </row>
    <row r="34" spans="1:8" ht="15" customHeight="1">
      <c r="A34" s="21" t="s">
        <v>14</v>
      </c>
      <c r="B34" s="20" t="s">
        <v>15</v>
      </c>
      <c r="C34" s="31">
        <v>155</v>
      </c>
      <c r="D34" s="31">
        <v>170</v>
      </c>
      <c r="E34" s="11">
        <v>289</v>
      </c>
      <c r="F34" s="11">
        <v>126.2</v>
      </c>
      <c r="G34" s="12">
        <f t="shared" si="1"/>
        <v>43.667820069204154</v>
      </c>
      <c r="H34" s="30">
        <f>E34/E43*100</f>
        <v>0.8066924771041696</v>
      </c>
    </row>
    <row r="35" spans="1:8" s="6" customFormat="1" ht="27" customHeight="1">
      <c r="A35" s="15" t="s">
        <v>45</v>
      </c>
      <c r="B35" s="18" t="s">
        <v>38</v>
      </c>
      <c r="C35" s="9">
        <f>C36+C37</f>
        <v>7048.4</v>
      </c>
      <c r="D35" s="9">
        <f>D36+D37</f>
        <v>300</v>
      </c>
      <c r="E35" s="9">
        <f>E36+E37</f>
        <v>7410</v>
      </c>
      <c r="F35" s="9">
        <f>F36</f>
        <v>5878.3</v>
      </c>
      <c r="G35" s="10">
        <f t="shared" si="1"/>
        <v>79.32928475033738</v>
      </c>
      <c r="H35" s="29">
        <f>E35/E43*100</f>
        <v>20.683706765888914</v>
      </c>
    </row>
    <row r="36" spans="1:8" ht="15" customHeight="1">
      <c r="A36" s="21" t="s">
        <v>19</v>
      </c>
      <c r="B36" s="20" t="s">
        <v>16</v>
      </c>
      <c r="C36" s="31">
        <v>6646.4</v>
      </c>
      <c r="D36" s="31">
        <v>300</v>
      </c>
      <c r="E36" s="11">
        <v>7410</v>
      </c>
      <c r="F36" s="11">
        <v>5878.3</v>
      </c>
      <c r="G36" s="12">
        <f t="shared" si="1"/>
        <v>79.32928475033738</v>
      </c>
      <c r="H36" s="30">
        <f>E36/E43*100</f>
        <v>20.683706765888914</v>
      </c>
    </row>
    <row r="37" spans="1:8" ht="28.5" customHeight="1" hidden="1">
      <c r="A37" s="21"/>
      <c r="B37" s="20"/>
      <c r="C37" s="31">
        <v>402</v>
      </c>
      <c r="D37" s="31"/>
      <c r="E37" s="11"/>
      <c r="F37" s="11"/>
      <c r="G37" s="12"/>
      <c r="H37" s="30"/>
    </row>
    <row r="38" spans="1:8" s="6" customFormat="1" ht="15" customHeight="1">
      <c r="A38" s="15" t="s">
        <v>17</v>
      </c>
      <c r="B38" s="18" t="s">
        <v>39</v>
      </c>
      <c r="C38" s="9">
        <f>C40+C39</f>
        <v>400.5</v>
      </c>
      <c r="D38" s="9">
        <f>D40+D39</f>
        <v>0</v>
      </c>
      <c r="E38" s="9">
        <f>E40+E39</f>
        <v>365.7</v>
      </c>
      <c r="F38" s="9">
        <f>F40+F39</f>
        <v>113.6</v>
      </c>
      <c r="G38" s="10">
        <f t="shared" si="1"/>
        <v>31.063713426305718</v>
      </c>
      <c r="H38" s="29">
        <f>E38/E43*100</f>
        <v>1.0207869857335459</v>
      </c>
    </row>
    <row r="39" spans="1:8" s="6" customFormat="1" ht="15" customHeight="1">
      <c r="A39" s="19" t="s">
        <v>47</v>
      </c>
      <c r="B39" s="20" t="s">
        <v>48</v>
      </c>
      <c r="C39" s="31">
        <v>113.5</v>
      </c>
      <c r="D39" s="31"/>
      <c r="E39" s="11">
        <v>47.7</v>
      </c>
      <c r="F39" s="11">
        <v>0</v>
      </c>
      <c r="G39" s="12"/>
      <c r="H39" s="30">
        <f>E39/E43*100</f>
        <v>0.1331461285739408</v>
      </c>
    </row>
    <row r="40" spans="1:8" ht="16.5" customHeight="1">
      <c r="A40" s="21" t="s">
        <v>29</v>
      </c>
      <c r="B40" s="20" t="s">
        <v>30</v>
      </c>
      <c r="C40" s="31">
        <v>287</v>
      </c>
      <c r="D40" s="31"/>
      <c r="E40" s="11">
        <v>318</v>
      </c>
      <c r="F40" s="11">
        <v>113.6</v>
      </c>
      <c r="G40" s="12">
        <f t="shared" si="1"/>
        <v>35.72327044025157</v>
      </c>
      <c r="H40" s="30">
        <f>E40/E43*100</f>
        <v>0.8876408571596053</v>
      </c>
    </row>
    <row r="41" spans="1:8" s="6" customFormat="1" ht="19.5" customHeight="1">
      <c r="A41" s="15" t="s">
        <v>46</v>
      </c>
      <c r="B41" s="18" t="s">
        <v>54</v>
      </c>
      <c r="C41" s="9">
        <f>C42</f>
        <v>500</v>
      </c>
      <c r="D41" s="9">
        <f>D42</f>
        <v>0</v>
      </c>
      <c r="E41" s="9">
        <f>E42</f>
        <v>1104</v>
      </c>
      <c r="F41" s="9">
        <f>F42</f>
        <v>119.9</v>
      </c>
      <c r="G41" s="10">
        <f>F41/E41*100</f>
        <v>10.860507246376812</v>
      </c>
      <c r="H41" s="29">
        <f>E41/E43*100</f>
        <v>3.0816210890069313</v>
      </c>
    </row>
    <row r="42" spans="1:8" ht="15" customHeight="1">
      <c r="A42" s="21" t="s">
        <v>55</v>
      </c>
      <c r="B42" s="20" t="s">
        <v>56</v>
      </c>
      <c r="C42" s="31">
        <v>500</v>
      </c>
      <c r="D42" s="31"/>
      <c r="E42" s="11">
        <v>1104</v>
      </c>
      <c r="F42" s="11">
        <v>119.9</v>
      </c>
      <c r="G42" s="12">
        <f>F42/E42*100</f>
        <v>10.860507246376812</v>
      </c>
      <c r="H42" s="30">
        <f>E42/E43*100</f>
        <v>3.0816210890069313</v>
      </c>
    </row>
    <row r="43" spans="1:8" ht="15" customHeight="1">
      <c r="A43" s="27" t="s">
        <v>22</v>
      </c>
      <c r="B43" s="28"/>
      <c r="C43" s="9">
        <f>SUM(C14+C19+C21+C25+C29+C33+C35+C41+C38)</f>
        <v>31206.5</v>
      </c>
      <c r="D43" s="9">
        <f>SUM(D14+D19+D21+D25+D29+D33+D35+D41+D38)</f>
        <v>740</v>
      </c>
      <c r="E43" s="9">
        <f>SUM(E14+E19+E21+E25+E29+E33+E35+E41+E38)</f>
        <v>35825.299999999996</v>
      </c>
      <c r="F43" s="9" t="e">
        <f>SUM(F14+F19+F21+F25+F29+F33+F35+#REF!+F38+#REF!)</f>
        <v>#REF!</v>
      </c>
      <c r="G43" s="10" t="e">
        <f t="shared" si="1"/>
        <v>#REF!</v>
      </c>
      <c r="H43" s="29">
        <f>H14+H19+H21+H25+H29+H33+H35+H41+H38</f>
        <v>100</v>
      </c>
    </row>
  </sheetData>
  <sheetProtection/>
  <mergeCells count="11">
    <mergeCell ref="A9:F9"/>
    <mergeCell ref="A3:E5"/>
    <mergeCell ref="H11:H13"/>
    <mergeCell ref="F11:F13"/>
    <mergeCell ref="E11:E13"/>
    <mergeCell ref="G11:G13"/>
    <mergeCell ref="C11:C13"/>
    <mergeCell ref="D11:D13"/>
    <mergeCell ref="A11:A13"/>
    <mergeCell ref="A8:E8"/>
    <mergeCell ref="B11:B13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</cp:lastModifiedBy>
  <cp:lastPrinted>2012-05-16T10:07:59Z</cp:lastPrinted>
  <dcterms:created xsi:type="dcterms:W3CDTF">2005-07-27T12:36:10Z</dcterms:created>
  <dcterms:modified xsi:type="dcterms:W3CDTF">2012-05-16T10:08:32Z</dcterms:modified>
  <cp:category/>
  <cp:version/>
  <cp:contentType/>
  <cp:contentStatus/>
</cp:coreProperties>
</file>