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<sst xmlns="http://schemas.openxmlformats.org/spreadsheetml/2006/main" count="68" uniqueCount="68">
  <si>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</si>
  <si>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</si>
  <si>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</si>
  <si>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</si>
  <si>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</si>
  <si>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</si>
  <si>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</si>
  <si>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</si>
  <si>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</si>
  <si>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</si>
  <si>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</si>
  <si>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</si>
  <si>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</si>
  <si>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</si>
  <si>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</si>
  <si>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</si>
  <si>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</si>
  <si>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</si>
  <si>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</si>
  <si>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</si>
  <si>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</si>
  <si>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</si>
  <si>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</si>
  <si>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</si>
  <si>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</si>
  <si>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</si>
  <si>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</si>
  <si>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</si>
  <si>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</si>
  <si>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</si>
  <si>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</si>
  <si>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</si>
  <si>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</si>
  <si>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</si>
  <si>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</si>
  <si>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</si>
  <si>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</si>
  <si>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</si>
  <si>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</si>
  <si>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</si>
  <si>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</si>
  <si>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</si>
  <si>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</si>
  <si>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</si>
  <si>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</si>
  <si>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</si>
  <si>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</si>
  <si>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</si>
  <si>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</si>
  <si>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</si>
  <si>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</si>
  <si>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</si>
  <si>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</si>
  <si>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</si>
  <si>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</si>
  <si>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</si>
  <si>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</si>
  <si>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</si>
  <si>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</si>
  <si>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</si>
  <si>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</si>
  <si>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</si>
  <si>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</si>
  <si>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</si>
  <si>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</si>
  <si>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2012 год  </t>
  </si>
  <si>
    <t>Бюджет на 2012 год (тыс. руб.)</t>
  </si>
  <si>
    <t>к решению Совета депутатов Новосветского сельского поселения Гатчинского муниципального района №____ от 22.12.2011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</si>
</sst>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4.25390625" style="1" customWidth="1"/>
    <col min="2" max="2" width="16.375" style="1" customWidth="1"/>
    <col min="3" max="3" width="12.375" style="1" hidden="1" customWidth="1"/>
    <col min="4" max="4" width="12.875" style="1" hidden="1" customWidth="1"/>
    <col min="5" max="5" width="17.375" style="2" customWidth="1"/>
    <col min="6" max="6" width="12.375" style="2" hidden="1" customWidth="1"/>
    <col min="7" max="7" width="12.00390625" style="2" hidden="1" customWidth="1"/>
    <col min="8" max="8" width="10.625" style="1" hidden="1" customWidth="1"/>
    <col min="9" max="16384" width="9.125" style="1" customWidth="1"/>
  </cols>
  <sheetData>
    <row r="1" spans="5:7" ht="15.75" customHeight="1">
      <c r="E1" s="31" t="s">
        <v>54</v>
      </c>
      <c r="F1" s="1"/>
      <c r="G1" s="1"/>
    </row>
    <row r="2" spans="2:7" ht="30" customHeight="1">
      <c r="B2" s="40" t="s">
        <v>67</v>
      </c>
      <c r="C2" s="40"/>
      <c r="D2" s="40"/>
      <c r="E2" s="40"/>
      <c r="F2" s="40"/>
      <c r="G2" s="40"/>
    </row>
    <row r="3" spans="1:7" ht="23.25" customHeight="1">
      <c r="A3" s="3"/>
      <c r="B3" s="40"/>
      <c r="C3" s="40"/>
      <c r="D3" s="40"/>
      <c r="E3" s="40"/>
      <c r="F3" s="40"/>
      <c r="G3" s="40"/>
    </row>
    <row r="4" spans="1:5" ht="12.75" customHeight="1">
      <c r="A4" s="3"/>
      <c r="B4" s="3"/>
      <c r="C4" s="3"/>
      <c r="D4" s="3"/>
      <c r="E4" s="4"/>
    </row>
    <row r="5" spans="1:7" ht="30.75" customHeight="1">
      <c r="A5" s="41" t="s">
        <v>65</v>
      </c>
      <c r="B5" s="41"/>
      <c r="C5" s="41"/>
      <c r="D5" s="41"/>
      <c r="E5" s="41"/>
      <c r="F5" s="17"/>
      <c r="G5" s="16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7" t="s">
        <v>0</v>
      </c>
      <c r="B8" s="37" t="s">
        <v>31</v>
      </c>
      <c r="C8" s="37" t="s">
        <v>58</v>
      </c>
      <c r="D8" s="37" t="s">
        <v>59</v>
      </c>
      <c r="E8" s="37" t="s">
        <v>66</v>
      </c>
      <c r="F8" s="37" t="s">
        <v>49</v>
      </c>
      <c r="G8" s="44" t="s">
        <v>42</v>
      </c>
      <c r="H8" s="43" t="s">
        <v>51</v>
      </c>
    </row>
    <row r="9" spans="1:8" ht="16.5" customHeight="1">
      <c r="A9" s="38"/>
      <c r="B9" s="38"/>
      <c r="C9" s="38"/>
      <c r="D9" s="38"/>
      <c r="E9" s="38"/>
      <c r="F9" s="38"/>
      <c r="G9" s="38"/>
      <c r="H9" s="43"/>
    </row>
    <row r="10" spans="1:8" ht="15" customHeight="1">
      <c r="A10" s="39"/>
      <c r="B10" s="39"/>
      <c r="C10" s="39"/>
      <c r="D10" s="39"/>
      <c r="E10" s="39"/>
      <c r="F10" s="39"/>
      <c r="G10" s="39"/>
      <c r="H10" s="43"/>
    </row>
    <row r="11" spans="1:8" s="6" customFormat="1" ht="15" customHeight="1">
      <c r="A11" s="15" t="s">
        <v>1</v>
      </c>
      <c r="B11" s="18" t="s">
        <v>32</v>
      </c>
      <c r="C11" s="34">
        <f>SUM(C12:C15)</f>
        <v>10459.9</v>
      </c>
      <c r="D11" s="9">
        <f>SUM(D12:D15)</f>
        <v>0</v>
      </c>
      <c r="E11" s="9">
        <f>SUM(E12:E15)</f>
        <v>10448.6</v>
      </c>
      <c r="F11" s="9">
        <f>F12+F13+F14+F15</f>
        <v>6166.9000000000015</v>
      </c>
      <c r="G11" s="10">
        <f aca="true" t="shared" si="0" ref="G11:G27">F11/E11*100</f>
        <v>59.02130428956991</v>
      </c>
      <c r="H11" s="29">
        <f>E11/E40*100</f>
        <v>29.313276064256577</v>
      </c>
    </row>
    <row r="12" spans="1:8" s="6" customFormat="1" ht="55.5" customHeight="1">
      <c r="A12" s="19" t="s">
        <v>52</v>
      </c>
      <c r="B12" s="20" t="s">
        <v>24</v>
      </c>
      <c r="C12" s="32">
        <v>318.4</v>
      </c>
      <c r="D12" s="32"/>
      <c r="E12" s="11">
        <v>428.4</v>
      </c>
      <c r="F12" s="11">
        <v>204.6</v>
      </c>
      <c r="G12" s="12">
        <f t="shared" si="0"/>
        <v>47.75910364145658</v>
      </c>
      <c r="H12" s="30">
        <f>E12/E40*100</f>
        <v>1.2018650791424228</v>
      </c>
    </row>
    <row r="13" spans="1:8" ht="15" customHeight="1">
      <c r="A13" s="21" t="s">
        <v>2</v>
      </c>
      <c r="B13" s="20" t="s">
        <v>3</v>
      </c>
      <c r="C13" s="32">
        <v>9592</v>
      </c>
      <c r="D13" s="32"/>
      <c r="E13" s="11">
        <v>9570.2</v>
      </c>
      <c r="F13" s="11">
        <v>5840.1</v>
      </c>
      <c r="G13" s="12">
        <f t="shared" si="0"/>
        <v>61.02380305531755</v>
      </c>
      <c r="H13" s="30">
        <f>E13/E40*100</f>
        <v>26.848947666687245</v>
      </c>
    </row>
    <row r="14" spans="1:8" ht="15" customHeight="1">
      <c r="A14" s="22" t="s">
        <v>4</v>
      </c>
      <c r="B14" s="23" t="s">
        <v>60</v>
      </c>
      <c r="C14" s="33">
        <v>200</v>
      </c>
      <c r="D14" s="33"/>
      <c r="E14" s="11">
        <v>100</v>
      </c>
      <c r="F14" s="11">
        <v>30.6</v>
      </c>
      <c r="G14" s="12">
        <f t="shared" si="0"/>
        <v>30.599999999999998</v>
      </c>
      <c r="H14" s="30">
        <f>E14/E40*100</f>
        <v>0.28054740409486995</v>
      </c>
    </row>
    <row r="15" spans="1:8" ht="15" customHeight="1">
      <c r="A15" s="21" t="s">
        <v>5</v>
      </c>
      <c r="B15" s="20" t="s">
        <v>61</v>
      </c>
      <c r="C15" s="32">
        <v>349.5</v>
      </c>
      <c r="D15" s="32"/>
      <c r="E15" s="11">
        <v>350</v>
      </c>
      <c r="F15" s="13">
        <v>91.6</v>
      </c>
      <c r="G15" s="12">
        <f t="shared" si="0"/>
        <v>26.171428571428567</v>
      </c>
      <c r="H15" s="30">
        <f>E15/E40*100</f>
        <v>0.9819159143320446</v>
      </c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234.7</v>
      </c>
      <c r="F16" s="9">
        <f>F17</f>
        <v>112.6</v>
      </c>
      <c r="G16" s="10">
        <f t="shared" si="0"/>
        <v>47.976139752876016</v>
      </c>
      <c r="H16" s="29">
        <f>E16/E40*100</f>
        <v>0.6584447574106597</v>
      </c>
    </row>
    <row r="17" spans="1:8" ht="15" customHeight="1">
      <c r="A17" s="21" t="s">
        <v>21</v>
      </c>
      <c r="B17" s="20" t="s">
        <v>25</v>
      </c>
      <c r="C17" s="32"/>
      <c r="D17" s="32"/>
      <c r="E17" s="11">
        <v>234.7</v>
      </c>
      <c r="F17" s="11">
        <v>112.6</v>
      </c>
      <c r="G17" s="12">
        <f t="shared" si="0"/>
        <v>47.976139752876016</v>
      </c>
      <c r="H17" s="30">
        <f>E17/E40*100</f>
        <v>0.6584447574106597</v>
      </c>
    </row>
    <row r="18" spans="1:8" s="6" customFormat="1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SUM(E19:E21)</f>
        <v>317</v>
      </c>
      <c r="F18" s="14">
        <f>F19+F20</f>
        <v>42.8</v>
      </c>
      <c r="G18" s="10">
        <f t="shared" si="0"/>
        <v>13.501577287066247</v>
      </c>
      <c r="H18" s="29">
        <f>E18/E40*100</f>
        <v>0.8893352709807376</v>
      </c>
    </row>
    <row r="19" spans="1:8" ht="29.25" customHeight="1">
      <c r="A19" s="21" t="s">
        <v>62</v>
      </c>
      <c r="B19" s="20" t="s">
        <v>7</v>
      </c>
      <c r="C19" s="32">
        <v>73</v>
      </c>
      <c r="D19" s="32"/>
      <c r="E19" s="25">
        <v>130</v>
      </c>
      <c r="F19" s="13">
        <v>38.8</v>
      </c>
      <c r="G19" s="12">
        <f t="shared" si="0"/>
        <v>29.846153846153843</v>
      </c>
      <c r="H19" s="30">
        <f>E19/E40*100</f>
        <v>0.3647116253233309</v>
      </c>
    </row>
    <row r="20" spans="1:8" ht="15" customHeight="1">
      <c r="A20" s="21" t="s">
        <v>43</v>
      </c>
      <c r="B20" s="20" t="s">
        <v>8</v>
      </c>
      <c r="C20" s="32">
        <v>577</v>
      </c>
      <c r="D20" s="32"/>
      <c r="E20" s="25">
        <v>187</v>
      </c>
      <c r="F20" s="11">
        <v>4</v>
      </c>
      <c r="G20" s="12">
        <f t="shared" si="0"/>
        <v>2.13903743315508</v>
      </c>
      <c r="H20" s="30">
        <f>E20/E40*100</f>
        <v>0.5246236456574067</v>
      </c>
    </row>
    <row r="21" spans="1:8" ht="29.25" customHeight="1" hidden="1">
      <c r="A21" s="21" t="s">
        <v>63</v>
      </c>
      <c r="B21" s="20" t="s">
        <v>64</v>
      </c>
      <c r="C21" s="32"/>
      <c r="D21" s="32"/>
      <c r="E21" s="36"/>
      <c r="F21" s="11"/>
      <c r="G21" s="12"/>
      <c r="H21" s="30"/>
    </row>
    <row r="22" spans="1:8" s="6" customFormat="1" ht="15" customHeight="1">
      <c r="A22" s="24" t="s">
        <v>9</v>
      </c>
      <c r="B22" s="18" t="s">
        <v>35</v>
      </c>
      <c r="C22" s="9">
        <f>SUM(C23:C25)</f>
        <v>1933</v>
      </c>
      <c r="D22" s="9">
        <f>SUM(D23:D25)</f>
        <v>130</v>
      </c>
      <c r="E22" s="9">
        <f>SUM(E23:E25)</f>
        <v>1945</v>
      </c>
      <c r="F22" s="14" t="e">
        <f>SUM(F23+#REF!+F25)</f>
        <v>#REF!</v>
      </c>
      <c r="G22" s="10" t="e">
        <f t="shared" si="0"/>
        <v>#REF!</v>
      </c>
      <c r="H22" s="29">
        <f>E22/E40*100</f>
        <v>5.45664700964522</v>
      </c>
    </row>
    <row r="23" spans="1:8" s="6" customFormat="1" ht="15" customHeight="1">
      <c r="A23" s="26" t="s">
        <v>40</v>
      </c>
      <c r="B23" s="20" t="s">
        <v>41</v>
      </c>
      <c r="C23" s="32">
        <v>60</v>
      </c>
      <c r="D23" s="32">
        <v>130</v>
      </c>
      <c r="E23" s="35">
        <v>190</v>
      </c>
      <c r="F23" s="13">
        <v>207.9</v>
      </c>
      <c r="G23" s="12">
        <f t="shared" si="0"/>
        <v>109.42105263157896</v>
      </c>
      <c r="H23" s="30">
        <f>E23/E40*100</f>
        <v>0.5330400677802528</v>
      </c>
    </row>
    <row r="24" spans="1:8" ht="15" customHeight="1">
      <c r="A24" s="21" t="s">
        <v>50</v>
      </c>
      <c r="B24" s="20" t="s">
        <v>53</v>
      </c>
      <c r="C24" s="32">
        <v>433</v>
      </c>
      <c r="D24" s="32"/>
      <c r="E24" s="35">
        <v>445</v>
      </c>
      <c r="F24" s="13">
        <v>0</v>
      </c>
      <c r="G24" s="12">
        <f t="shared" si="0"/>
        <v>0</v>
      </c>
      <c r="H24" s="30">
        <f>E24/E40*100</f>
        <v>1.2484359482221712</v>
      </c>
    </row>
    <row r="25" spans="1:8" ht="15" customHeight="1">
      <c r="A25" s="21" t="s">
        <v>23</v>
      </c>
      <c r="B25" s="20" t="s">
        <v>26</v>
      </c>
      <c r="C25" s="32">
        <v>1440</v>
      </c>
      <c r="D25" s="32"/>
      <c r="E25" s="35">
        <v>1310</v>
      </c>
      <c r="F25" s="13">
        <v>83.2</v>
      </c>
      <c r="G25" s="12">
        <f t="shared" si="0"/>
        <v>6.35114503816794</v>
      </c>
      <c r="H25" s="30">
        <f>E25/E40*100</f>
        <v>3.6751709936427956</v>
      </c>
    </row>
    <row r="26" spans="1:8" s="6" customFormat="1" ht="15" customHeight="1">
      <c r="A26" s="24" t="s">
        <v>44</v>
      </c>
      <c r="B26" s="18" t="s">
        <v>36</v>
      </c>
      <c r="C26" s="9">
        <f>SUM(C27:C29)</f>
        <v>10059.7</v>
      </c>
      <c r="D26" s="9">
        <f>SUM(D27:D29)</f>
        <v>140</v>
      </c>
      <c r="E26" s="9">
        <f>SUM(E27:E29)</f>
        <v>13555.599999999999</v>
      </c>
      <c r="F26" s="9">
        <f>F28+F29+F27</f>
        <v>5422.3</v>
      </c>
      <c r="G26" s="10">
        <f t="shared" si="0"/>
        <v>40.00044262149961</v>
      </c>
      <c r="H26" s="29">
        <f>E26/E40*100</f>
        <v>38.029883909484184</v>
      </c>
    </row>
    <row r="27" spans="1:8" s="7" customFormat="1" ht="15" customHeight="1">
      <c r="A27" s="21" t="s">
        <v>18</v>
      </c>
      <c r="B27" s="20" t="s">
        <v>10</v>
      </c>
      <c r="C27" s="32">
        <v>2465.5</v>
      </c>
      <c r="D27" s="32"/>
      <c r="E27" s="35">
        <v>3800</v>
      </c>
      <c r="F27" s="11">
        <v>659.6</v>
      </c>
      <c r="G27" s="12">
        <f t="shared" si="0"/>
        <v>17.357894736842105</v>
      </c>
      <c r="H27" s="30">
        <f>E27/E40*100</f>
        <v>10.660801355605058</v>
      </c>
    </row>
    <row r="28" spans="1:8" ht="15" customHeight="1">
      <c r="A28" s="21" t="s">
        <v>11</v>
      </c>
      <c r="B28" s="20" t="s">
        <v>12</v>
      </c>
      <c r="C28" s="32">
        <v>980.9</v>
      </c>
      <c r="D28" s="32"/>
      <c r="E28" s="11">
        <v>1811.7</v>
      </c>
      <c r="F28" s="11">
        <v>675.5</v>
      </c>
      <c r="G28" s="12">
        <f aca="true" t="shared" si="1" ref="G28:G40">F28/E28*100</f>
        <v>37.28542253132417</v>
      </c>
      <c r="H28" s="30">
        <f>E28/E40*100</f>
        <v>5.082677319986758</v>
      </c>
    </row>
    <row r="29" spans="1:8" ht="15" customHeight="1">
      <c r="A29" s="21" t="s">
        <v>27</v>
      </c>
      <c r="B29" s="20" t="s">
        <v>28</v>
      </c>
      <c r="C29" s="32">
        <v>6613.3</v>
      </c>
      <c r="D29" s="32">
        <v>140</v>
      </c>
      <c r="E29" s="11">
        <v>7943.9</v>
      </c>
      <c r="F29" s="11">
        <v>4087.2</v>
      </c>
      <c r="G29" s="12">
        <f t="shared" si="1"/>
        <v>51.45079872606654</v>
      </c>
      <c r="H29" s="30">
        <f>E29/E40*100</f>
        <v>22.28640523389237</v>
      </c>
    </row>
    <row r="30" spans="1:8" s="6" customFormat="1" ht="15" customHeight="1">
      <c r="A30" s="15" t="s">
        <v>13</v>
      </c>
      <c r="B30" s="18" t="s">
        <v>37</v>
      </c>
      <c r="C30" s="9">
        <f>C31</f>
        <v>155</v>
      </c>
      <c r="D30" s="9">
        <f>D31</f>
        <v>170</v>
      </c>
      <c r="E30" s="9">
        <f>E31</f>
        <v>289</v>
      </c>
      <c r="F30" s="9">
        <f>SUM(F31)</f>
        <v>126.2</v>
      </c>
      <c r="G30" s="10">
        <f t="shared" si="1"/>
        <v>43.667820069204154</v>
      </c>
      <c r="H30" s="29">
        <f>E30/E40*100</f>
        <v>0.8107819978341742</v>
      </c>
    </row>
    <row r="31" spans="1:8" ht="15" customHeight="1">
      <c r="A31" s="21" t="s">
        <v>14</v>
      </c>
      <c r="B31" s="20" t="s">
        <v>15</v>
      </c>
      <c r="C31" s="32">
        <v>155</v>
      </c>
      <c r="D31" s="32">
        <v>170</v>
      </c>
      <c r="E31" s="11">
        <v>289</v>
      </c>
      <c r="F31" s="11">
        <v>126.2</v>
      </c>
      <c r="G31" s="12">
        <f t="shared" si="1"/>
        <v>43.667820069204154</v>
      </c>
      <c r="H31" s="30">
        <f>E31/E40*100</f>
        <v>0.8107819978341742</v>
      </c>
    </row>
    <row r="32" spans="1:8" s="6" customFormat="1" ht="27" customHeight="1">
      <c r="A32" s="15" t="s">
        <v>45</v>
      </c>
      <c r="B32" s="18" t="s">
        <v>38</v>
      </c>
      <c r="C32" s="9">
        <f>C33+C34</f>
        <v>7048.4</v>
      </c>
      <c r="D32" s="9">
        <f>D33+D34</f>
        <v>300</v>
      </c>
      <c r="E32" s="9">
        <f>E33+E34</f>
        <v>7385</v>
      </c>
      <c r="F32" s="9">
        <f>F33</f>
        <v>5878.3</v>
      </c>
      <c r="G32" s="10">
        <f t="shared" si="1"/>
        <v>79.59783344617468</v>
      </c>
      <c r="H32" s="29">
        <f>E32/E40*100</f>
        <v>20.718425792406144</v>
      </c>
    </row>
    <row r="33" spans="1:8" ht="15" customHeight="1">
      <c r="A33" s="21" t="s">
        <v>19</v>
      </c>
      <c r="B33" s="20" t="s">
        <v>16</v>
      </c>
      <c r="C33" s="32">
        <v>6646.4</v>
      </c>
      <c r="D33" s="32">
        <v>300</v>
      </c>
      <c r="E33" s="11">
        <v>7385</v>
      </c>
      <c r="F33" s="11">
        <v>5878.3</v>
      </c>
      <c r="G33" s="12">
        <f t="shared" si="1"/>
        <v>79.59783344617468</v>
      </c>
      <c r="H33" s="30">
        <f>E33/E40*100</f>
        <v>20.718425792406144</v>
      </c>
    </row>
    <row r="34" spans="1:8" ht="28.5" customHeight="1" hidden="1">
      <c r="A34" s="21"/>
      <c r="B34" s="20"/>
      <c r="C34" s="32">
        <v>402</v>
      </c>
      <c r="D34" s="32"/>
      <c r="E34" s="11"/>
      <c r="F34" s="11"/>
      <c r="G34" s="12"/>
      <c r="H34" s="30"/>
    </row>
    <row r="35" spans="1:8" s="6" customFormat="1" ht="15" customHeight="1">
      <c r="A35" s="15" t="s">
        <v>17</v>
      </c>
      <c r="B35" s="18" t="s">
        <v>39</v>
      </c>
      <c r="C35" s="9">
        <f>C37+C36</f>
        <v>400.5</v>
      </c>
      <c r="D35" s="9">
        <f>D37+D36</f>
        <v>0</v>
      </c>
      <c r="E35" s="9">
        <f>E37+E36</f>
        <v>365.7</v>
      </c>
      <c r="F35" s="9">
        <f>F37+F36</f>
        <v>113.6</v>
      </c>
      <c r="G35" s="10">
        <f t="shared" si="1"/>
        <v>31.063713426305718</v>
      </c>
      <c r="H35" s="29">
        <f>E35/E40*100</f>
        <v>1.0259618567749393</v>
      </c>
    </row>
    <row r="36" spans="1:8" s="6" customFormat="1" ht="15" customHeight="1">
      <c r="A36" s="19" t="s">
        <v>47</v>
      </c>
      <c r="B36" s="20" t="s">
        <v>48</v>
      </c>
      <c r="C36" s="32">
        <v>113.5</v>
      </c>
      <c r="D36" s="32"/>
      <c r="E36" s="11">
        <v>47.7</v>
      </c>
      <c r="F36" s="11">
        <v>0</v>
      </c>
      <c r="G36" s="12"/>
      <c r="H36" s="30">
        <f>E36/E40*100</f>
        <v>0.13382111175325298</v>
      </c>
    </row>
    <row r="37" spans="1:8" ht="16.5" customHeight="1">
      <c r="A37" s="21" t="s">
        <v>29</v>
      </c>
      <c r="B37" s="20" t="s">
        <v>30</v>
      </c>
      <c r="C37" s="32">
        <v>287</v>
      </c>
      <c r="D37" s="32"/>
      <c r="E37" s="11">
        <v>318</v>
      </c>
      <c r="F37" s="11">
        <v>113.6</v>
      </c>
      <c r="G37" s="12">
        <f t="shared" si="1"/>
        <v>35.72327044025157</v>
      </c>
      <c r="H37" s="30">
        <f>E37/E40*100</f>
        <v>0.8921407450216863</v>
      </c>
    </row>
    <row r="38" spans="1:8" s="6" customFormat="1" ht="19.5" customHeight="1">
      <c r="A38" s="15" t="s">
        <v>46</v>
      </c>
      <c r="B38" s="18" t="s">
        <v>55</v>
      </c>
      <c r="C38" s="9">
        <f>C39</f>
        <v>500</v>
      </c>
      <c r="D38" s="9">
        <f>D39</f>
        <v>0</v>
      </c>
      <c r="E38" s="9">
        <f>E39</f>
        <v>1104</v>
      </c>
      <c r="F38" s="9">
        <f>F39</f>
        <v>119.9</v>
      </c>
      <c r="G38" s="10">
        <f>F38/E38*100</f>
        <v>10.860507246376812</v>
      </c>
      <c r="H38" s="29">
        <f>E38/E40*100</f>
        <v>3.097243341207364</v>
      </c>
    </row>
    <row r="39" spans="1:8" ht="15" customHeight="1">
      <c r="A39" s="21" t="s">
        <v>56</v>
      </c>
      <c r="B39" s="20" t="s">
        <v>57</v>
      </c>
      <c r="C39" s="32">
        <v>500</v>
      </c>
      <c r="D39" s="32"/>
      <c r="E39" s="11">
        <v>1104</v>
      </c>
      <c r="F39" s="11">
        <v>119.9</v>
      </c>
      <c r="G39" s="12">
        <f>F39/E39*100</f>
        <v>10.860507246376812</v>
      </c>
      <c r="H39" s="30">
        <f>E39/E40*100</f>
        <v>3.097243341207364</v>
      </c>
    </row>
    <row r="40" spans="1:8" ht="15" customHeight="1">
      <c r="A40" s="27" t="s">
        <v>22</v>
      </c>
      <c r="B40" s="28"/>
      <c r="C40" s="9">
        <f>SUM(C11+C16+C18+C22+C26+C30+C32+C38+C35)</f>
        <v>31206.5</v>
      </c>
      <c r="D40" s="9">
        <f>SUM(D11+D16+D18+D22+D26+D30+D32+D38+D35)</f>
        <v>740</v>
      </c>
      <c r="E40" s="9">
        <f>SUM(E11+E16+E18+E22+E26+E30+E32+E38+E35)</f>
        <v>35644.6</v>
      </c>
      <c r="F40" s="9" t="e">
        <f>SUM(F11+F16+F18+F22+F26+F30+F32+#REF!+F35+#REF!)</f>
        <v>#REF!</v>
      </c>
      <c r="G40" s="10" t="e">
        <f t="shared" si="1"/>
        <v>#REF!</v>
      </c>
      <c r="H40" s="29">
        <f>H11+H16+H18+H22+H26+H30+H32+H38+H35</f>
        <v>99.99999999999999</v>
      </c>
    </row>
  </sheetData>
  <sheetProtection/>
  <mergeCells count="11">
    <mergeCell ref="D8:D10"/>
    <mergeCell ref="A8:A10"/>
    <mergeCell ref="B2:G3"/>
    <mergeCell ref="A5:E5"/>
    <mergeCell ref="B8:B10"/>
    <mergeCell ref="A6:F6"/>
    <mergeCell ref="H8:H10"/>
    <mergeCell ref="F8:F10"/>
    <mergeCell ref="E8:E10"/>
    <mergeCell ref="G8:G10"/>
    <mergeCell ref="C8:C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2011-12-14T06:30:01Z</cp:lastPrinted>
  <dcterms:created xsi:type="dcterms:W3CDTF">2005-07-27T12:36:10Z</dcterms:created>
  <dcterms:modified xsi:type="dcterms:W3CDTF">2011-12-14T06:30:12Z</dcterms:modified>
  <cp:category/>
  <cp:version/>
  <cp:contentType/>
  <cp:contentStatus/>
</cp:coreProperties>
</file>